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INGRESOS\"/>
    </mc:Choice>
  </mc:AlternateContent>
  <bookViews>
    <workbookView xWindow="0" yWindow="0" windowWidth="17280" windowHeight="7245"/>
  </bookViews>
  <sheets>
    <sheet name="EADID " sheetId="1" r:id="rId1"/>
  </sheets>
  <definedNames>
    <definedName name="_xlnm._FilterDatabase" localSheetId="0" hidden="1">'EADID '!$A$7:$G$486</definedName>
    <definedName name="_xlnm.Print_Area" localSheetId="0">'EADID '!$A$1:$G$484</definedName>
    <definedName name="_xlnm.Print_Titles" localSheetId="0">'EADID 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3" i="1" l="1"/>
  <c r="E13" i="1" l="1"/>
  <c r="G484" i="1" l="1"/>
  <c r="E484" i="1"/>
  <c r="E483" i="1" s="1"/>
  <c r="F483" i="1"/>
  <c r="G483" i="1" s="1"/>
  <c r="D483" i="1"/>
  <c r="C483" i="1"/>
  <c r="B483" i="1"/>
  <c r="E482" i="1"/>
  <c r="G482" i="1" s="1"/>
  <c r="E481" i="1"/>
  <c r="G481" i="1" s="1"/>
  <c r="E480" i="1"/>
  <c r="G480" i="1" s="1"/>
  <c r="E479" i="1"/>
  <c r="G479" i="1" s="1"/>
  <c r="E478" i="1"/>
  <c r="G478" i="1" s="1"/>
  <c r="E477" i="1"/>
  <c r="G477" i="1" s="1"/>
  <c r="E476" i="1"/>
  <c r="F475" i="1"/>
  <c r="D475" i="1"/>
  <c r="C475" i="1"/>
  <c r="B475" i="1"/>
  <c r="E474" i="1"/>
  <c r="G474" i="1" s="1"/>
  <c r="E473" i="1"/>
  <c r="G473" i="1" s="1"/>
  <c r="E472" i="1"/>
  <c r="G472" i="1" s="1"/>
  <c r="E471" i="1"/>
  <c r="G471" i="1" s="1"/>
  <c r="E470" i="1"/>
  <c r="G470" i="1" s="1"/>
  <c r="E469" i="1"/>
  <c r="G469" i="1" s="1"/>
  <c r="G468" i="1"/>
  <c r="E468" i="1"/>
  <c r="E467" i="1"/>
  <c r="G467" i="1" s="1"/>
  <c r="E466" i="1"/>
  <c r="G466" i="1" s="1"/>
  <c r="E465" i="1"/>
  <c r="G465" i="1" s="1"/>
  <c r="E464" i="1"/>
  <c r="G464" i="1" s="1"/>
  <c r="E463" i="1"/>
  <c r="G463" i="1" s="1"/>
  <c r="E462" i="1"/>
  <c r="G462" i="1" s="1"/>
  <c r="E461" i="1"/>
  <c r="G461" i="1" s="1"/>
  <c r="G460" i="1"/>
  <c r="E460" i="1"/>
  <c r="F459" i="1"/>
  <c r="D459" i="1"/>
  <c r="C459" i="1"/>
  <c r="B459" i="1"/>
  <c r="E458" i="1"/>
  <c r="G458" i="1" s="1"/>
  <c r="E457" i="1"/>
  <c r="G457" i="1" s="1"/>
  <c r="E456" i="1"/>
  <c r="G456" i="1" s="1"/>
  <c r="E455" i="1"/>
  <c r="G455" i="1" s="1"/>
  <c r="F454" i="1"/>
  <c r="D454" i="1"/>
  <c r="C454" i="1"/>
  <c r="B454" i="1"/>
  <c r="E453" i="1"/>
  <c r="F452" i="1"/>
  <c r="D452" i="1"/>
  <c r="C452" i="1"/>
  <c r="B452" i="1"/>
  <c r="E451" i="1"/>
  <c r="G451" i="1" s="1"/>
  <c r="E450" i="1"/>
  <c r="G450" i="1" s="1"/>
  <c r="F449" i="1"/>
  <c r="D449" i="1"/>
  <c r="C449" i="1"/>
  <c r="B449" i="1"/>
  <c r="E448" i="1"/>
  <c r="G448" i="1" s="1"/>
  <c r="E447" i="1"/>
  <c r="F446" i="1"/>
  <c r="D446" i="1"/>
  <c r="C446" i="1"/>
  <c r="B446" i="1"/>
  <c r="E445" i="1"/>
  <c r="G445" i="1" s="1"/>
  <c r="E444" i="1"/>
  <c r="G444" i="1" s="1"/>
  <c r="E443" i="1"/>
  <c r="G443" i="1" s="1"/>
  <c r="E442" i="1"/>
  <c r="G442" i="1" s="1"/>
  <c r="E441" i="1"/>
  <c r="G441" i="1" s="1"/>
  <c r="E440" i="1"/>
  <c r="G440" i="1" s="1"/>
  <c r="E438" i="1"/>
  <c r="G438" i="1" s="1"/>
  <c r="E437" i="1"/>
  <c r="G437" i="1" s="1"/>
  <c r="E436" i="1"/>
  <c r="G436" i="1" s="1"/>
  <c r="E435" i="1"/>
  <c r="G435" i="1" s="1"/>
  <c r="E434" i="1"/>
  <c r="G434" i="1" s="1"/>
  <c r="F433" i="1"/>
  <c r="D433" i="1"/>
  <c r="B433" i="1"/>
  <c r="E432" i="1"/>
  <c r="G432" i="1" s="1"/>
  <c r="E431" i="1"/>
  <c r="G431" i="1" s="1"/>
  <c r="E430" i="1"/>
  <c r="F429" i="1"/>
  <c r="D429" i="1"/>
  <c r="C429" i="1"/>
  <c r="B429" i="1"/>
  <c r="E428" i="1"/>
  <c r="G428" i="1" s="1"/>
  <c r="E427" i="1"/>
  <c r="G427" i="1" s="1"/>
  <c r="E425" i="1"/>
  <c r="G425" i="1" s="1"/>
  <c r="E424" i="1"/>
  <c r="E426" i="1"/>
  <c r="G426" i="1" s="1"/>
  <c r="D423" i="1"/>
  <c r="C423" i="1"/>
  <c r="B423" i="1"/>
  <c r="E422" i="1"/>
  <c r="G422" i="1" s="1"/>
  <c r="E421" i="1"/>
  <c r="G421" i="1" s="1"/>
  <c r="E420" i="1"/>
  <c r="G420" i="1" s="1"/>
  <c r="E419" i="1"/>
  <c r="G419" i="1" s="1"/>
  <c r="E418" i="1"/>
  <c r="G418" i="1" s="1"/>
  <c r="E417" i="1"/>
  <c r="G417" i="1" s="1"/>
  <c r="E416" i="1"/>
  <c r="G416" i="1" s="1"/>
  <c r="E415" i="1"/>
  <c r="G415" i="1" s="1"/>
  <c r="E414" i="1"/>
  <c r="G414" i="1" s="1"/>
  <c r="E413" i="1"/>
  <c r="G413" i="1" s="1"/>
  <c r="E412" i="1"/>
  <c r="G412" i="1" s="1"/>
  <c r="E411" i="1"/>
  <c r="G411" i="1" s="1"/>
  <c r="E410" i="1"/>
  <c r="G410" i="1" s="1"/>
  <c r="E409" i="1"/>
  <c r="G409" i="1" s="1"/>
  <c r="E408" i="1"/>
  <c r="G408" i="1" s="1"/>
  <c r="E407" i="1"/>
  <c r="G407" i="1" s="1"/>
  <c r="E406" i="1"/>
  <c r="G406" i="1" s="1"/>
  <c r="E405" i="1"/>
  <c r="G405" i="1" s="1"/>
  <c r="E404" i="1"/>
  <c r="G404" i="1" s="1"/>
  <c r="E403" i="1"/>
  <c r="G403" i="1" s="1"/>
  <c r="E402" i="1"/>
  <c r="G402" i="1" s="1"/>
  <c r="E401" i="1"/>
  <c r="G401" i="1" s="1"/>
  <c r="E400" i="1"/>
  <c r="G400" i="1" s="1"/>
  <c r="E399" i="1"/>
  <c r="G399" i="1" s="1"/>
  <c r="E398" i="1"/>
  <c r="G398" i="1" s="1"/>
  <c r="E397" i="1"/>
  <c r="G397" i="1" s="1"/>
  <c r="E396" i="1"/>
  <c r="G396" i="1" s="1"/>
  <c r="E395" i="1"/>
  <c r="G395" i="1" s="1"/>
  <c r="E394" i="1"/>
  <c r="G394" i="1" s="1"/>
  <c r="E393" i="1"/>
  <c r="G393" i="1" s="1"/>
  <c r="E392" i="1"/>
  <c r="F391" i="1"/>
  <c r="D391" i="1"/>
  <c r="C391" i="1"/>
  <c r="B391" i="1"/>
  <c r="E389" i="1"/>
  <c r="G389" i="1" s="1"/>
  <c r="E388" i="1"/>
  <c r="F387" i="1"/>
  <c r="D387" i="1"/>
  <c r="C387" i="1"/>
  <c r="B387" i="1"/>
  <c r="E386" i="1"/>
  <c r="G386" i="1" s="1"/>
  <c r="E385" i="1"/>
  <c r="G385" i="1" s="1"/>
  <c r="F384" i="1"/>
  <c r="D384" i="1"/>
  <c r="C384" i="1"/>
  <c r="B384" i="1"/>
  <c r="E383" i="1"/>
  <c r="G383" i="1" s="1"/>
  <c r="F382" i="1"/>
  <c r="D382" i="1"/>
  <c r="C382" i="1"/>
  <c r="B382" i="1"/>
  <c r="G381" i="1"/>
  <c r="E381" i="1"/>
  <c r="E380" i="1"/>
  <c r="G380" i="1" s="1"/>
  <c r="E379" i="1"/>
  <c r="G379" i="1" s="1"/>
  <c r="E378" i="1"/>
  <c r="G378" i="1" s="1"/>
  <c r="E377" i="1"/>
  <c r="G377" i="1" s="1"/>
  <c r="E376" i="1"/>
  <c r="F375" i="1"/>
  <c r="D375" i="1"/>
  <c r="C375" i="1"/>
  <c r="B375" i="1"/>
  <c r="E374" i="1"/>
  <c r="E373" i="1" s="1"/>
  <c r="F373" i="1"/>
  <c r="D373" i="1"/>
  <c r="C373" i="1"/>
  <c r="B373" i="1"/>
  <c r="E372" i="1"/>
  <c r="G372" i="1" s="1"/>
  <c r="E371" i="1"/>
  <c r="G371" i="1" s="1"/>
  <c r="E370" i="1"/>
  <c r="G370" i="1" s="1"/>
  <c r="F369" i="1"/>
  <c r="D369" i="1"/>
  <c r="C369" i="1"/>
  <c r="B369" i="1"/>
  <c r="E367" i="1"/>
  <c r="F366" i="1"/>
  <c r="D366" i="1"/>
  <c r="C366" i="1"/>
  <c r="B366" i="1"/>
  <c r="G365" i="1"/>
  <c r="E365" i="1"/>
  <c r="E364" i="1"/>
  <c r="G364" i="1" s="1"/>
  <c r="E363" i="1"/>
  <c r="G363" i="1" s="1"/>
  <c r="E362" i="1"/>
  <c r="G362" i="1" s="1"/>
  <c r="E361" i="1"/>
  <c r="G361" i="1" s="1"/>
  <c r="E360" i="1"/>
  <c r="G360" i="1" s="1"/>
  <c r="E359" i="1"/>
  <c r="G359" i="1" s="1"/>
  <c r="E358" i="1"/>
  <c r="G358" i="1" s="1"/>
  <c r="E357" i="1"/>
  <c r="G357" i="1" s="1"/>
  <c r="F356" i="1"/>
  <c r="D356" i="1"/>
  <c r="C356" i="1"/>
  <c r="B356" i="1"/>
  <c r="E353" i="1"/>
  <c r="G353" i="1" s="1"/>
  <c r="F352" i="1"/>
  <c r="D352" i="1"/>
  <c r="C352" i="1"/>
  <c r="B352" i="1"/>
  <c r="E351" i="1"/>
  <c r="G351" i="1" s="1"/>
  <c r="F350" i="1"/>
  <c r="D350" i="1"/>
  <c r="C350" i="1"/>
  <c r="B350" i="1"/>
  <c r="G348" i="1"/>
  <c r="E348" i="1"/>
  <c r="G347" i="1"/>
  <c r="E347" i="1"/>
  <c r="F346" i="1"/>
  <c r="G346" i="1" s="1"/>
  <c r="D346" i="1"/>
  <c r="C346" i="1"/>
  <c r="B346" i="1"/>
  <c r="E345" i="1"/>
  <c r="G345" i="1" s="1"/>
  <c r="E344" i="1"/>
  <c r="G344" i="1" s="1"/>
  <c r="E343" i="1"/>
  <c r="G343" i="1" s="1"/>
  <c r="E342" i="1"/>
  <c r="G342" i="1" s="1"/>
  <c r="E341" i="1"/>
  <c r="G341" i="1" s="1"/>
  <c r="E340" i="1"/>
  <c r="G340" i="1" s="1"/>
  <c r="E339" i="1"/>
  <c r="G339" i="1" s="1"/>
  <c r="E338" i="1"/>
  <c r="G338" i="1" s="1"/>
  <c r="E337" i="1"/>
  <c r="G337" i="1" s="1"/>
  <c r="E336" i="1"/>
  <c r="G336" i="1" s="1"/>
  <c r="E335" i="1"/>
  <c r="G335" i="1" s="1"/>
  <c r="G334" i="1"/>
  <c r="E334" i="1"/>
  <c r="E333" i="1"/>
  <c r="G333" i="1" s="1"/>
  <c r="E332" i="1"/>
  <c r="G332" i="1" s="1"/>
  <c r="E331" i="1"/>
  <c r="G331" i="1" s="1"/>
  <c r="E330" i="1"/>
  <c r="G330" i="1" s="1"/>
  <c r="E329" i="1"/>
  <c r="G329" i="1" s="1"/>
  <c r="E328" i="1"/>
  <c r="G328" i="1" s="1"/>
  <c r="G327" i="1"/>
  <c r="E327" i="1"/>
  <c r="F326" i="1"/>
  <c r="D326" i="1"/>
  <c r="C326" i="1"/>
  <c r="B326" i="1"/>
  <c r="E325" i="1"/>
  <c r="E324" i="1" s="1"/>
  <c r="F324" i="1"/>
  <c r="D324" i="1"/>
  <c r="C324" i="1"/>
  <c r="B324" i="1"/>
  <c r="E323" i="1"/>
  <c r="E322" i="1" s="1"/>
  <c r="F322" i="1"/>
  <c r="D322" i="1"/>
  <c r="C322" i="1"/>
  <c r="B322" i="1"/>
  <c r="E321" i="1"/>
  <c r="G321" i="1" s="1"/>
  <c r="F320" i="1"/>
  <c r="D320" i="1"/>
  <c r="C320" i="1"/>
  <c r="B320" i="1"/>
  <c r="E319" i="1"/>
  <c r="G318" i="1"/>
  <c r="E318" i="1"/>
  <c r="F317" i="1"/>
  <c r="D317" i="1"/>
  <c r="C317" i="1"/>
  <c r="B317" i="1"/>
  <c r="E316" i="1"/>
  <c r="G316" i="1" s="1"/>
  <c r="E315" i="1"/>
  <c r="G315" i="1" s="1"/>
  <c r="E314" i="1"/>
  <c r="G314" i="1" s="1"/>
  <c r="F313" i="1"/>
  <c r="D313" i="1"/>
  <c r="C313" i="1"/>
  <c r="B313" i="1"/>
  <c r="E311" i="1"/>
  <c r="F310" i="1"/>
  <c r="D310" i="1"/>
  <c r="C310" i="1"/>
  <c r="B310" i="1"/>
  <c r="E309" i="1"/>
  <c r="G309" i="1" s="1"/>
  <c r="E308" i="1"/>
  <c r="G308" i="1" s="1"/>
  <c r="E307" i="1"/>
  <c r="G307" i="1" s="1"/>
  <c r="G306" i="1"/>
  <c r="E306" i="1"/>
  <c r="E305" i="1"/>
  <c r="G305" i="1" s="1"/>
  <c r="E304" i="1"/>
  <c r="G304" i="1" s="1"/>
  <c r="F303" i="1"/>
  <c r="D303" i="1"/>
  <c r="C303" i="1"/>
  <c r="B303" i="1"/>
  <c r="E300" i="1"/>
  <c r="G300" i="1" s="1"/>
  <c r="E299" i="1"/>
  <c r="G299" i="1" s="1"/>
  <c r="E298" i="1"/>
  <c r="G298" i="1" s="1"/>
  <c r="F297" i="1"/>
  <c r="D297" i="1"/>
  <c r="C297" i="1"/>
  <c r="B297" i="1"/>
  <c r="E296" i="1"/>
  <c r="E295" i="1" s="1"/>
  <c r="F295" i="1"/>
  <c r="D295" i="1"/>
  <c r="C295" i="1"/>
  <c r="B295" i="1"/>
  <c r="E294" i="1"/>
  <c r="G294" i="1" s="1"/>
  <c r="E293" i="1"/>
  <c r="G293" i="1" s="1"/>
  <c r="E292" i="1"/>
  <c r="G292" i="1" s="1"/>
  <c r="E291" i="1"/>
  <c r="G291" i="1" s="1"/>
  <c r="E290" i="1"/>
  <c r="G290" i="1" s="1"/>
  <c r="E289" i="1"/>
  <c r="G289" i="1" s="1"/>
  <c r="E288" i="1"/>
  <c r="G288" i="1" s="1"/>
  <c r="E287" i="1"/>
  <c r="F286" i="1"/>
  <c r="D286" i="1"/>
  <c r="C286" i="1"/>
  <c r="B286" i="1"/>
  <c r="E285" i="1"/>
  <c r="G285" i="1" s="1"/>
  <c r="F284" i="1"/>
  <c r="D284" i="1"/>
  <c r="C284" i="1"/>
  <c r="B284" i="1"/>
  <c r="G283" i="1"/>
  <c r="E283" i="1"/>
  <c r="G282" i="1"/>
  <c r="E282" i="1"/>
  <c r="E281" i="1"/>
  <c r="G281" i="1" s="1"/>
  <c r="E280" i="1"/>
  <c r="G280" i="1" s="1"/>
  <c r="E279" i="1"/>
  <c r="G279" i="1" s="1"/>
  <c r="E278" i="1"/>
  <c r="G278" i="1" s="1"/>
  <c r="E277" i="1"/>
  <c r="G277" i="1" s="1"/>
  <c r="E276" i="1"/>
  <c r="G276" i="1" s="1"/>
  <c r="E275" i="1"/>
  <c r="G275" i="1" s="1"/>
  <c r="E274" i="1"/>
  <c r="G274" i="1" s="1"/>
  <c r="E273" i="1"/>
  <c r="G273" i="1" s="1"/>
  <c r="E272" i="1"/>
  <c r="F271" i="1"/>
  <c r="D271" i="1"/>
  <c r="C271" i="1"/>
  <c r="B271" i="1"/>
  <c r="E270" i="1"/>
  <c r="G270" i="1" s="1"/>
  <c r="E269" i="1"/>
  <c r="G269" i="1" s="1"/>
  <c r="E268" i="1"/>
  <c r="G268" i="1" s="1"/>
  <c r="E267" i="1"/>
  <c r="G267" i="1" s="1"/>
  <c r="E266" i="1"/>
  <c r="G266" i="1" s="1"/>
  <c r="E265" i="1"/>
  <c r="G265" i="1" s="1"/>
  <c r="E264" i="1"/>
  <c r="G264" i="1" s="1"/>
  <c r="E263" i="1"/>
  <c r="G263" i="1" s="1"/>
  <c r="E262" i="1"/>
  <c r="G262" i="1" s="1"/>
  <c r="E261" i="1"/>
  <c r="G261" i="1" s="1"/>
  <c r="E260" i="1"/>
  <c r="G260" i="1" s="1"/>
  <c r="G259" i="1"/>
  <c r="E259" i="1"/>
  <c r="E258" i="1"/>
  <c r="G258" i="1" s="1"/>
  <c r="E257" i="1"/>
  <c r="G257" i="1" s="1"/>
  <c r="G256" i="1"/>
  <c r="E256" i="1"/>
  <c r="E255" i="1"/>
  <c r="G255" i="1" s="1"/>
  <c r="E254" i="1"/>
  <c r="G254" i="1" s="1"/>
  <c r="E253" i="1"/>
  <c r="G253" i="1" s="1"/>
  <c r="E252" i="1"/>
  <c r="G252" i="1" s="1"/>
  <c r="E251" i="1"/>
  <c r="G251" i="1" s="1"/>
  <c r="E250" i="1"/>
  <c r="G250" i="1" s="1"/>
  <c r="E249" i="1"/>
  <c r="G249" i="1" s="1"/>
  <c r="E248" i="1"/>
  <c r="G248" i="1" s="1"/>
  <c r="E247" i="1"/>
  <c r="G247" i="1" s="1"/>
  <c r="E246" i="1"/>
  <c r="G246" i="1" s="1"/>
  <c r="E245" i="1"/>
  <c r="G245" i="1" s="1"/>
  <c r="F244" i="1"/>
  <c r="D244" i="1"/>
  <c r="C244" i="1"/>
  <c r="B244" i="1"/>
  <c r="E243" i="1"/>
  <c r="G243" i="1" s="1"/>
  <c r="E242" i="1"/>
  <c r="G242" i="1" s="1"/>
  <c r="E241" i="1"/>
  <c r="G241" i="1" s="1"/>
  <c r="G240" i="1"/>
  <c r="E240" i="1"/>
  <c r="E239" i="1"/>
  <c r="G239" i="1" s="1"/>
  <c r="G238" i="1"/>
  <c r="E238" i="1"/>
  <c r="E237" i="1"/>
  <c r="G237" i="1" s="1"/>
  <c r="G236" i="1"/>
  <c r="E236" i="1"/>
  <c r="F235" i="1"/>
  <c r="D235" i="1"/>
  <c r="C235" i="1"/>
  <c r="B235" i="1"/>
  <c r="E234" i="1"/>
  <c r="G234" i="1" s="1"/>
  <c r="G233" i="1"/>
  <c r="E233" i="1"/>
  <c r="E232" i="1"/>
  <c r="G232" i="1" s="1"/>
  <c r="E231" i="1"/>
  <c r="G231" i="1" s="1"/>
  <c r="E230" i="1"/>
  <c r="G230" i="1" s="1"/>
  <c r="G229" i="1"/>
  <c r="E229" i="1"/>
  <c r="E228" i="1"/>
  <c r="G228" i="1" s="1"/>
  <c r="G227" i="1"/>
  <c r="E227" i="1"/>
  <c r="E226" i="1"/>
  <c r="G226" i="1" s="1"/>
  <c r="E225" i="1"/>
  <c r="G225" i="1" s="1"/>
  <c r="G224" i="1"/>
  <c r="E224" i="1"/>
  <c r="G223" i="1"/>
  <c r="E223" i="1"/>
  <c r="G222" i="1"/>
  <c r="E222" i="1"/>
  <c r="G221" i="1"/>
  <c r="E221" i="1"/>
  <c r="F220" i="1"/>
  <c r="D220" i="1"/>
  <c r="C220" i="1"/>
  <c r="B220" i="1"/>
  <c r="E218" i="1"/>
  <c r="G218" i="1" s="1"/>
  <c r="F217" i="1"/>
  <c r="D217" i="1"/>
  <c r="C217" i="1"/>
  <c r="B217" i="1"/>
  <c r="E216" i="1"/>
  <c r="G216" i="1" s="1"/>
  <c r="E215" i="1"/>
  <c r="G215" i="1" s="1"/>
  <c r="E214" i="1"/>
  <c r="G214" i="1" s="1"/>
  <c r="E213" i="1"/>
  <c r="G213" i="1" s="1"/>
  <c r="E212" i="1"/>
  <c r="G212" i="1" s="1"/>
  <c r="E211" i="1"/>
  <c r="G211" i="1" s="1"/>
  <c r="E210" i="1"/>
  <c r="G210" i="1" s="1"/>
  <c r="E209" i="1"/>
  <c r="G209" i="1" s="1"/>
  <c r="E208" i="1"/>
  <c r="G208" i="1" s="1"/>
  <c r="E207" i="1"/>
  <c r="G207" i="1" s="1"/>
  <c r="E206" i="1"/>
  <c r="G206" i="1" s="1"/>
  <c r="E205" i="1"/>
  <c r="G205" i="1" s="1"/>
  <c r="E204" i="1"/>
  <c r="G204" i="1" s="1"/>
  <c r="E203" i="1"/>
  <c r="G203" i="1" s="1"/>
  <c r="G202" i="1"/>
  <c r="E202" i="1"/>
  <c r="G201" i="1"/>
  <c r="E201" i="1"/>
  <c r="E200" i="1"/>
  <c r="G200" i="1" s="1"/>
  <c r="E199" i="1"/>
  <c r="G199" i="1" s="1"/>
  <c r="E198" i="1"/>
  <c r="G198" i="1" s="1"/>
  <c r="G197" i="1"/>
  <c r="E197" i="1"/>
  <c r="G196" i="1"/>
  <c r="E196" i="1"/>
  <c r="E195" i="1"/>
  <c r="G195" i="1" s="1"/>
  <c r="E194" i="1"/>
  <c r="G194" i="1" s="1"/>
  <c r="E193" i="1"/>
  <c r="G193" i="1" s="1"/>
  <c r="E192" i="1"/>
  <c r="G192" i="1" s="1"/>
  <c r="E191" i="1"/>
  <c r="G191" i="1" s="1"/>
  <c r="E190" i="1"/>
  <c r="G190" i="1" s="1"/>
  <c r="E189" i="1"/>
  <c r="G189" i="1" s="1"/>
  <c r="E188" i="1"/>
  <c r="G188" i="1" s="1"/>
  <c r="E187" i="1"/>
  <c r="G187" i="1" s="1"/>
  <c r="G186" i="1"/>
  <c r="E186" i="1"/>
  <c r="E185" i="1"/>
  <c r="G185" i="1" s="1"/>
  <c r="E184" i="1"/>
  <c r="G184" i="1" s="1"/>
  <c r="E183" i="1"/>
  <c r="G183" i="1" s="1"/>
  <c r="E182" i="1"/>
  <c r="G182" i="1" s="1"/>
  <c r="E181" i="1"/>
  <c r="G181" i="1" s="1"/>
  <c r="E180" i="1"/>
  <c r="G180" i="1" s="1"/>
  <c r="E179" i="1"/>
  <c r="G179" i="1" s="1"/>
  <c r="E178" i="1"/>
  <c r="G178" i="1" s="1"/>
  <c r="E177" i="1"/>
  <c r="G177" i="1" s="1"/>
  <c r="E176" i="1"/>
  <c r="G176" i="1" s="1"/>
  <c r="E175" i="1"/>
  <c r="G175" i="1" s="1"/>
  <c r="E174" i="1"/>
  <c r="G174" i="1" s="1"/>
  <c r="E173" i="1"/>
  <c r="G173" i="1" s="1"/>
  <c r="E172" i="1"/>
  <c r="G172" i="1" s="1"/>
  <c r="E171" i="1"/>
  <c r="G171" i="1" s="1"/>
  <c r="E170" i="1"/>
  <c r="G170" i="1" s="1"/>
  <c r="E169" i="1"/>
  <c r="G169" i="1" s="1"/>
  <c r="E168" i="1"/>
  <c r="G168" i="1" s="1"/>
  <c r="G167" i="1"/>
  <c r="E167" i="1"/>
  <c r="E166" i="1"/>
  <c r="G166" i="1" s="1"/>
  <c r="G165" i="1"/>
  <c r="E165" i="1"/>
  <c r="E164" i="1"/>
  <c r="G164" i="1" s="1"/>
  <c r="E163" i="1"/>
  <c r="G163" i="1" s="1"/>
  <c r="E162" i="1"/>
  <c r="G162" i="1" s="1"/>
  <c r="E161" i="1"/>
  <c r="G161" i="1" s="1"/>
  <c r="E160" i="1"/>
  <c r="G160" i="1" s="1"/>
  <c r="E159" i="1"/>
  <c r="G159" i="1" s="1"/>
  <c r="E158" i="1"/>
  <c r="G158" i="1" s="1"/>
  <c r="E157" i="1"/>
  <c r="G157" i="1" s="1"/>
  <c r="E156" i="1"/>
  <c r="G156" i="1" s="1"/>
  <c r="F155" i="1"/>
  <c r="D155" i="1"/>
  <c r="C155" i="1"/>
  <c r="B155" i="1"/>
  <c r="E154" i="1"/>
  <c r="G154" i="1" s="1"/>
  <c r="E153" i="1"/>
  <c r="F152" i="1"/>
  <c r="D152" i="1"/>
  <c r="C152" i="1"/>
  <c r="B152" i="1"/>
  <c r="E151" i="1"/>
  <c r="G151" i="1" s="1"/>
  <c r="E150" i="1"/>
  <c r="G150" i="1" s="1"/>
  <c r="E149" i="1"/>
  <c r="G149" i="1" s="1"/>
  <c r="E148" i="1"/>
  <c r="G148" i="1" s="1"/>
  <c r="E147" i="1"/>
  <c r="G147" i="1" s="1"/>
  <c r="E146" i="1"/>
  <c r="G146" i="1" s="1"/>
  <c r="E145" i="1"/>
  <c r="F144" i="1"/>
  <c r="D144" i="1"/>
  <c r="C144" i="1"/>
  <c r="B144" i="1"/>
  <c r="G143" i="1"/>
  <c r="E143" i="1"/>
  <c r="E142" i="1"/>
  <c r="G142" i="1" s="1"/>
  <c r="E141" i="1"/>
  <c r="G141" i="1" s="1"/>
  <c r="E140" i="1"/>
  <c r="G140" i="1" s="1"/>
  <c r="E139" i="1"/>
  <c r="G139" i="1" s="1"/>
  <c r="E138" i="1"/>
  <c r="G138" i="1" s="1"/>
  <c r="E137" i="1"/>
  <c r="G137" i="1" s="1"/>
  <c r="E136" i="1"/>
  <c r="G136" i="1" s="1"/>
  <c r="E135" i="1"/>
  <c r="G135" i="1" s="1"/>
  <c r="G134" i="1"/>
  <c r="E134" i="1"/>
  <c r="E133" i="1"/>
  <c r="G133" i="1" s="1"/>
  <c r="E132" i="1"/>
  <c r="G132" i="1" s="1"/>
  <c r="E131" i="1"/>
  <c r="G131" i="1" s="1"/>
  <c r="E130" i="1"/>
  <c r="G130" i="1" s="1"/>
  <c r="E129" i="1"/>
  <c r="G129" i="1" s="1"/>
  <c r="E128" i="1"/>
  <c r="G128" i="1" s="1"/>
  <c r="E127" i="1"/>
  <c r="G127" i="1" s="1"/>
  <c r="E126" i="1"/>
  <c r="G126" i="1" s="1"/>
  <c r="E125" i="1"/>
  <c r="F124" i="1"/>
  <c r="D124" i="1"/>
  <c r="C124" i="1"/>
  <c r="B124" i="1"/>
  <c r="E123" i="1"/>
  <c r="G123" i="1" s="1"/>
  <c r="G122" i="1"/>
  <c r="E122" i="1"/>
  <c r="G121" i="1"/>
  <c r="E121" i="1"/>
  <c r="G120" i="1"/>
  <c r="E120" i="1"/>
  <c r="E119" i="1"/>
  <c r="G119" i="1" s="1"/>
  <c r="E118" i="1"/>
  <c r="G118" i="1" s="1"/>
  <c r="E117" i="1"/>
  <c r="E116" i="1"/>
  <c r="G116" i="1" s="1"/>
  <c r="E115" i="1"/>
  <c r="G115" i="1" s="1"/>
  <c r="E114" i="1"/>
  <c r="G114" i="1" s="1"/>
  <c r="G113" i="1"/>
  <c r="E113" i="1"/>
  <c r="E112" i="1"/>
  <c r="G112" i="1" s="1"/>
  <c r="E111" i="1"/>
  <c r="F110" i="1"/>
  <c r="D110" i="1"/>
  <c r="C110" i="1"/>
  <c r="B110" i="1"/>
  <c r="E109" i="1"/>
  <c r="G109" i="1" s="1"/>
  <c r="E108" i="1"/>
  <c r="G108" i="1" s="1"/>
  <c r="E107" i="1"/>
  <c r="G107" i="1" s="1"/>
  <c r="E106" i="1"/>
  <c r="G106" i="1" s="1"/>
  <c r="E105" i="1"/>
  <c r="G105" i="1" s="1"/>
  <c r="E104" i="1"/>
  <c r="G104" i="1" s="1"/>
  <c r="E103" i="1"/>
  <c r="G103" i="1" s="1"/>
  <c r="E102" i="1"/>
  <c r="G102" i="1" s="1"/>
  <c r="F101" i="1"/>
  <c r="D101" i="1"/>
  <c r="C101" i="1"/>
  <c r="B101" i="1"/>
  <c r="E100" i="1"/>
  <c r="G100" i="1" s="1"/>
  <c r="E99" i="1"/>
  <c r="F98" i="1"/>
  <c r="D98" i="1"/>
  <c r="C98" i="1"/>
  <c r="B98" i="1"/>
  <c r="G97" i="1"/>
  <c r="E97" i="1"/>
  <c r="E96" i="1"/>
  <c r="G96" i="1" s="1"/>
  <c r="E95" i="1"/>
  <c r="G95" i="1" s="1"/>
  <c r="E94" i="1"/>
  <c r="G94" i="1" s="1"/>
  <c r="E93" i="1"/>
  <c r="G93" i="1" s="1"/>
  <c r="G92" i="1"/>
  <c r="E92" i="1"/>
  <c r="E91" i="1"/>
  <c r="G91" i="1" s="1"/>
  <c r="E90" i="1"/>
  <c r="G90" i="1" s="1"/>
  <c r="E89" i="1"/>
  <c r="G89" i="1" s="1"/>
  <c r="E88" i="1"/>
  <c r="G88" i="1" s="1"/>
  <c r="E87" i="1"/>
  <c r="G87" i="1" s="1"/>
  <c r="E86" i="1"/>
  <c r="G86" i="1" s="1"/>
  <c r="E85" i="1"/>
  <c r="G85" i="1" s="1"/>
  <c r="E84" i="1"/>
  <c r="F83" i="1"/>
  <c r="D83" i="1"/>
  <c r="C83" i="1"/>
  <c r="B83" i="1"/>
  <c r="E82" i="1"/>
  <c r="G82" i="1" s="1"/>
  <c r="E81" i="1"/>
  <c r="G81" i="1" s="1"/>
  <c r="E80" i="1"/>
  <c r="G80" i="1" s="1"/>
  <c r="G79" i="1"/>
  <c r="E79" i="1"/>
  <c r="E78" i="1"/>
  <c r="G78" i="1" s="1"/>
  <c r="G77" i="1"/>
  <c r="E77" i="1"/>
  <c r="E76" i="1"/>
  <c r="G76" i="1" s="1"/>
  <c r="E75" i="1"/>
  <c r="G75" i="1" s="1"/>
  <c r="E74" i="1"/>
  <c r="G74" i="1" s="1"/>
  <c r="E73" i="1"/>
  <c r="G73" i="1" s="1"/>
  <c r="E72" i="1"/>
  <c r="G72" i="1" s="1"/>
  <c r="E71" i="1"/>
  <c r="G71" i="1" s="1"/>
  <c r="E70" i="1"/>
  <c r="G70" i="1" s="1"/>
  <c r="E69" i="1"/>
  <c r="G69" i="1" s="1"/>
  <c r="E68" i="1"/>
  <c r="G68" i="1" s="1"/>
  <c r="E67" i="1"/>
  <c r="G67" i="1" s="1"/>
  <c r="E66" i="1"/>
  <c r="F65" i="1"/>
  <c r="D65" i="1"/>
  <c r="C65" i="1"/>
  <c r="B65" i="1"/>
  <c r="E64" i="1"/>
  <c r="G64" i="1" s="1"/>
  <c r="E63" i="1"/>
  <c r="G63" i="1" s="1"/>
  <c r="E62" i="1"/>
  <c r="G62" i="1" s="1"/>
  <c r="E61" i="1"/>
  <c r="G61" i="1" s="1"/>
  <c r="E60" i="1"/>
  <c r="G60" i="1" s="1"/>
  <c r="E59" i="1"/>
  <c r="G59" i="1" s="1"/>
  <c r="E58" i="1"/>
  <c r="G58" i="1" s="1"/>
  <c r="E57" i="1"/>
  <c r="G57" i="1" s="1"/>
  <c r="G56" i="1"/>
  <c r="E56" i="1"/>
  <c r="E55" i="1"/>
  <c r="G55" i="1" s="1"/>
  <c r="E54" i="1"/>
  <c r="G54" i="1" s="1"/>
  <c r="G53" i="1"/>
  <c r="E53" i="1"/>
  <c r="F52" i="1"/>
  <c r="D52" i="1"/>
  <c r="C52" i="1"/>
  <c r="B52" i="1"/>
  <c r="G49" i="1"/>
  <c r="E49" i="1"/>
  <c r="E48" i="1"/>
  <c r="G48" i="1" s="1"/>
  <c r="E47" i="1"/>
  <c r="G47" i="1" s="1"/>
  <c r="E46" i="1"/>
  <c r="G46" i="1" s="1"/>
  <c r="F45" i="1"/>
  <c r="F44" i="1" s="1"/>
  <c r="D45" i="1"/>
  <c r="C45" i="1"/>
  <c r="C44" i="1" s="1"/>
  <c r="B45" i="1"/>
  <c r="B44" i="1" s="1"/>
  <c r="B43" i="1" s="1"/>
  <c r="E42" i="1"/>
  <c r="G42" i="1" s="1"/>
  <c r="E41" i="1"/>
  <c r="G41" i="1" s="1"/>
  <c r="E40" i="1"/>
  <c r="F39" i="1"/>
  <c r="D39" i="1"/>
  <c r="C39" i="1"/>
  <c r="B39" i="1"/>
  <c r="E38" i="1"/>
  <c r="G38" i="1" s="1"/>
  <c r="E37" i="1"/>
  <c r="G37" i="1" s="1"/>
  <c r="E36" i="1"/>
  <c r="G36" i="1" s="1"/>
  <c r="E35" i="1"/>
  <c r="G35" i="1" s="1"/>
  <c r="E34" i="1"/>
  <c r="G34" i="1" s="1"/>
  <c r="F33" i="1"/>
  <c r="D33" i="1"/>
  <c r="C33" i="1"/>
  <c r="B33" i="1"/>
  <c r="G32" i="1"/>
  <c r="E32" i="1"/>
  <c r="E31" i="1"/>
  <c r="F30" i="1"/>
  <c r="D30" i="1"/>
  <c r="C30" i="1"/>
  <c r="B30" i="1"/>
  <c r="E29" i="1"/>
  <c r="G29" i="1" s="1"/>
  <c r="E28" i="1"/>
  <c r="G28" i="1" s="1"/>
  <c r="E27" i="1"/>
  <c r="G27" i="1" s="1"/>
  <c r="E26" i="1"/>
  <c r="G26" i="1" s="1"/>
  <c r="E25" i="1"/>
  <c r="F24" i="1"/>
  <c r="D24" i="1"/>
  <c r="C24" i="1"/>
  <c r="B24" i="1"/>
  <c r="E22" i="1"/>
  <c r="G22" i="1" s="1"/>
  <c r="E21" i="1"/>
  <c r="F20" i="1"/>
  <c r="D20" i="1"/>
  <c r="C20" i="1"/>
  <c r="B20" i="1"/>
  <c r="E19" i="1"/>
  <c r="G19" i="1" s="1"/>
  <c r="E18" i="1"/>
  <c r="G18" i="1" s="1"/>
  <c r="E17" i="1"/>
  <c r="G17" i="1" s="1"/>
  <c r="E16" i="1"/>
  <c r="G16" i="1" s="1"/>
  <c r="E15" i="1"/>
  <c r="F14" i="1"/>
  <c r="D14" i="1"/>
  <c r="C14" i="1"/>
  <c r="B14" i="1"/>
  <c r="F12" i="1"/>
  <c r="D12" i="1"/>
  <c r="C12" i="1"/>
  <c r="B12" i="1"/>
  <c r="G424" i="1" l="1"/>
  <c r="E423" i="1"/>
  <c r="G423" i="1" s="1"/>
  <c r="C349" i="1"/>
  <c r="E217" i="1"/>
  <c r="G217" i="1" s="1"/>
  <c r="E346" i="1"/>
  <c r="E350" i="1"/>
  <c r="G350" i="1" s="1"/>
  <c r="E387" i="1"/>
  <c r="G387" i="1" s="1"/>
  <c r="G388" i="1"/>
  <c r="D390" i="1"/>
  <c r="E284" i="1"/>
  <c r="G284" i="1" s="1"/>
  <c r="E297" i="1"/>
  <c r="G297" i="1" s="1"/>
  <c r="F355" i="1"/>
  <c r="F368" i="1"/>
  <c r="E382" i="1"/>
  <c r="G382" i="1" s="1"/>
  <c r="B23" i="1"/>
  <c r="B11" i="1" s="1"/>
  <c r="F23" i="1"/>
  <c r="F11" i="1" s="1"/>
  <c r="F219" i="1"/>
  <c r="B302" i="1"/>
  <c r="B301" i="1" s="1"/>
  <c r="D44" i="1"/>
  <c r="D43" i="1" s="1"/>
  <c r="E286" i="1"/>
  <c r="G286" i="1" s="1"/>
  <c r="D349" i="1"/>
  <c r="E352" i="1"/>
  <c r="E349" i="1" s="1"/>
  <c r="G295" i="1"/>
  <c r="C302" i="1"/>
  <c r="C301" i="1" s="1"/>
  <c r="B312" i="1"/>
  <c r="E369" i="1"/>
  <c r="G369" i="1" s="1"/>
  <c r="F390" i="1"/>
  <c r="D51" i="1"/>
  <c r="G287" i="1"/>
  <c r="B349" i="1"/>
  <c r="B368" i="1"/>
  <c r="B390" i="1"/>
  <c r="B219" i="1"/>
  <c r="E326" i="1"/>
  <c r="G326" i="1" s="1"/>
  <c r="F349" i="1"/>
  <c r="E429" i="1"/>
  <c r="G429" i="1" s="1"/>
  <c r="G430" i="1"/>
  <c r="D219" i="1"/>
  <c r="E235" i="1"/>
  <c r="G235" i="1" s="1"/>
  <c r="E244" i="1"/>
  <c r="G244" i="1" s="1"/>
  <c r="E271" i="1"/>
  <c r="G271" i="1" s="1"/>
  <c r="G272" i="1"/>
  <c r="G296" i="1"/>
  <c r="E366" i="1"/>
  <c r="G366" i="1" s="1"/>
  <c r="G367" i="1"/>
  <c r="E45" i="1"/>
  <c r="E356" i="1"/>
  <c r="G356" i="1" s="1"/>
  <c r="G373" i="1"/>
  <c r="E33" i="1"/>
  <c r="G33" i="1" s="1"/>
  <c r="C219" i="1"/>
  <c r="E220" i="1"/>
  <c r="D302" i="1"/>
  <c r="D301" i="1" s="1"/>
  <c r="C312" i="1"/>
  <c r="G322" i="1"/>
  <c r="C368" i="1"/>
  <c r="G376" i="1"/>
  <c r="E375" i="1"/>
  <c r="G375" i="1" s="1"/>
  <c r="C23" i="1"/>
  <c r="C11" i="1" s="1"/>
  <c r="C43" i="1"/>
  <c r="E65" i="1"/>
  <c r="G65" i="1" s="1"/>
  <c r="E317" i="1"/>
  <c r="G317" i="1" s="1"/>
  <c r="G324" i="1"/>
  <c r="B355" i="1"/>
  <c r="G374" i="1"/>
  <c r="D23" i="1"/>
  <c r="D11" i="1" s="1"/>
  <c r="G45" i="1"/>
  <c r="G44" i="1" s="1"/>
  <c r="F312" i="1"/>
  <c r="E313" i="1"/>
  <c r="G313" i="1" s="1"/>
  <c r="G319" i="1"/>
  <c r="D355" i="1"/>
  <c r="C355" i="1"/>
  <c r="D368" i="1"/>
  <c r="E384" i="1"/>
  <c r="G384" i="1" s="1"/>
  <c r="G153" i="1"/>
  <c r="E152" i="1"/>
  <c r="G152" i="1" s="1"/>
  <c r="E439" i="1"/>
  <c r="G439" i="1" s="1"/>
  <c r="G433" i="1" s="1"/>
  <c r="C433" i="1"/>
  <c r="C390" i="1" s="1"/>
  <c r="G13" i="1"/>
  <c r="E12" i="1"/>
  <c r="E39" i="1"/>
  <c r="G39" i="1" s="1"/>
  <c r="F51" i="1"/>
  <c r="G66" i="1"/>
  <c r="E101" i="1"/>
  <c r="G101" i="1" s="1"/>
  <c r="G145" i="1"/>
  <c r="E144" i="1"/>
  <c r="G144" i="1" s="1"/>
  <c r="E303" i="1"/>
  <c r="G303" i="1" s="1"/>
  <c r="G311" i="1"/>
  <c r="E310" i="1"/>
  <c r="G310" i="1" s="1"/>
  <c r="G31" i="1"/>
  <c r="E30" i="1"/>
  <c r="G30" i="1" s="1"/>
  <c r="G40" i="1"/>
  <c r="E52" i="1"/>
  <c r="B51" i="1"/>
  <c r="E83" i="1"/>
  <c r="G83" i="1" s="1"/>
  <c r="E155" i="1"/>
  <c r="G155" i="1" s="1"/>
  <c r="F302" i="1"/>
  <c r="D312" i="1"/>
  <c r="G325" i="1"/>
  <c r="E449" i="1"/>
  <c r="G449" i="1" s="1"/>
  <c r="G15" i="1"/>
  <c r="E14" i="1"/>
  <c r="G14" i="1" s="1"/>
  <c r="G21" i="1"/>
  <c r="E20" i="1"/>
  <c r="G20" i="1" s="1"/>
  <c r="G25" i="1"/>
  <c r="E24" i="1"/>
  <c r="C51" i="1"/>
  <c r="G84" i="1"/>
  <c r="G99" i="1"/>
  <c r="E98" i="1"/>
  <c r="G98" i="1" s="1"/>
  <c r="G111" i="1"/>
  <c r="E110" i="1"/>
  <c r="G110" i="1" s="1"/>
  <c r="G125" i="1"/>
  <c r="E124" i="1"/>
  <c r="G124" i="1" s="1"/>
  <c r="E320" i="1"/>
  <c r="G323" i="1"/>
  <c r="G453" i="1"/>
  <c r="E452" i="1"/>
  <c r="G452" i="1" s="1"/>
  <c r="G476" i="1"/>
  <c r="E475" i="1"/>
  <c r="G475" i="1" s="1"/>
  <c r="G392" i="1"/>
  <c r="E391" i="1"/>
  <c r="G447" i="1"/>
  <c r="E446" i="1"/>
  <c r="G446" i="1" s="1"/>
  <c r="E454" i="1"/>
  <c r="G454" i="1" s="1"/>
  <c r="E459" i="1"/>
  <c r="G459" i="1" s="1"/>
  <c r="G349" i="1" l="1"/>
  <c r="G352" i="1"/>
  <c r="F354" i="1"/>
  <c r="E44" i="1"/>
  <c r="E43" i="1" s="1"/>
  <c r="B50" i="1"/>
  <c r="B10" i="1" s="1"/>
  <c r="B354" i="1"/>
  <c r="C354" i="1"/>
  <c r="D50" i="1"/>
  <c r="D10" i="1" s="1"/>
  <c r="E355" i="1"/>
  <c r="G355" i="1" s="1"/>
  <c r="C50" i="1"/>
  <c r="C10" i="1" s="1"/>
  <c r="E368" i="1"/>
  <c r="G368" i="1" s="1"/>
  <c r="D354" i="1"/>
  <c r="G220" i="1"/>
  <c r="E219" i="1"/>
  <c r="G219" i="1" s="1"/>
  <c r="F43" i="1"/>
  <c r="E51" i="1"/>
  <c r="G51" i="1" s="1"/>
  <c r="G52" i="1"/>
  <c r="E433" i="1"/>
  <c r="E390" i="1" s="1"/>
  <c r="G320" i="1"/>
  <c r="E312" i="1"/>
  <c r="G312" i="1" s="1"/>
  <c r="E23" i="1"/>
  <c r="G23" i="1" s="1"/>
  <c r="F50" i="1"/>
  <c r="G12" i="1"/>
  <c r="G24" i="1"/>
  <c r="F301" i="1"/>
  <c r="G391" i="1"/>
  <c r="G390" i="1" s="1"/>
  <c r="E302" i="1"/>
  <c r="E301" i="1" s="1"/>
  <c r="C9" i="1" l="1"/>
  <c r="B9" i="1"/>
  <c r="D9" i="1"/>
  <c r="E50" i="1"/>
  <c r="G50" i="1" s="1"/>
  <c r="G302" i="1"/>
  <c r="E354" i="1"/>
  <c r="G354" i="1" s="1"/>
  <c r="G43" i="1"/>
  <c r="F10" i="1"/>
  <c r="G301" i="1"/>
  <c r="E11" i="1"/>
  <c r="E10" i="1" l="1"/>
  <c r="E9" i="1" s="1"/>
  <c r="G11" i="1"/>
  <c r="F9" i="1"/>
  <c r="G9" i="1" l="1"/>
  <c r="G10" i="1"/>
</calcChain>
</file>

<file path=xl/sharedStrings.xml><?xml version="1.0" encoding="utf-8"?>
<sst xmlns="http://schemas.openxmlformats.org/spreadsheetml/2006/main" count="487" uniqueCount="479">
  <si>
    <t>GOBIERNO DEL ESTADO DE MICHOACAN DE OCAMPO</t>
  </si>
  <si>
    <t>ESTADO ANALÍTICO DE LOS INGRESOS DEVENGADOS  COMPARADO CON SU ESTIMACION ANUAL MODIFICADA</t>
  </si>
  <si>
    <t xml:space="preserve">  DEL 1o  DE ENERO AL 30 DE JUNIO DEL AÑO 2024</t>
  </si>
  <si>
    <t>(Pesos)</t>
  </si>
  <si>
    <t>C O N C E P T O</t>
  </si>
  <si>
    <t>ESTIMACION ORIGINAL DE INGRESOS ANUAL</t>
  </si>
  <si>
    <t>AMPLIACIONES Y REDUCCIONES</t>
  </si>
  <si>
    <t>REFRENDOS FEDERALES Y ESTATALES 2023</t>
  </si>
  <si>
    <t xml:space="preserve">ESTIMACIÓN DE INGRESOS ANUAL MODIFICADA </t>
  </si>
  <si>
    <t xml:space="preserve"> INGRESO  DEVENGADO</t>
  </si>
  <si>
    <t>PORCENTAJE DE AVANCE DEL INGRESO DEVENGADO</t>
  </si>
  <si>
    <t>INGRESOS Y OTROS BENEFICIOS</t>
  </si>
  <si>
    <t>INGRESOS DE GESTIÓN</t>
  </si>
  <si>
    <t>IMPUESTOS</t>
  </si>
  <si>
    <t>IMPUESTOS SOBRE LOS INGRESOS</t>
  </si>
  <si>
    <t xml:space="preserve">IMPUESTO SOBRE LOTERIAS, RIFAS, SORTEOS Y CONCURSOS </t>
  </si>
  <si>
    <t xml:space="preserve">IMPUESTOS SOBRE LA PRODUCCION, EL CONSUMO Y LAS TRANSACCIONES </t>
  </si>
  <si>
    <t xml:space="preserve">IMPUESTO SOBRE ENAJENACION DE VEHICULOS DE MOTOR USADOS </t>
  </si>
  <si>
    <t xml:space="preserve">IMPUESTO SOBRE SERVICIOS DE HOSPEDAJE </t>
  </si>
  <si>
    <t xml:space="preserve">IMPUESTOS SOBRE NOMINA Y ASIMILABLES </t>
  </si>
  <si>
    <t xml:space="preserve">IMPUESTO SOBRE EROGACIONES POR REMUNERACION AL TRABAJO PERSONAL, PRESTADO BAJO LA DIRECCION Y DEPENDENCIA DE UN PATRON </t>
  </si>
  <si>
    <t>IMPUESTO SOBRE EROGACIONES POR REMUNERACION AL TRABAJO PERSONAL, PRESTADO BAJO LA DIRECCION Y DEPENDENCIA DE UN PATRON  (EJERCICIOS ANTERIORES 2%)</t>
  </si>
  <si>
    <t xml:space="preserve">ACCESORIOS </t>
  </si>
  <si>
    <t xml:space="preserve">RECARGOS </t>
  </si>
  <si>
    <t>RECARGOS POR PRORROGA O PAGO EN PARCIALIDADES</t>
  </si>
  <si>
    <t>RECARGOS POR  VENTA FINAL  DE BEBIDAS CON CONTENIDO ALCOHÓLICO</t>
  </si>
  <si>
    <t>RECARGOS DEL IMPUESTOS A LA EROGACION EN JUEGOS CON APUESTAS</t>
  </si>
  <si>
    <t>MULTAS DE IMPUESTOS ESTATALES</t>
  </si>
  <si>
    <t>MULTAS IMPUESTO SOBRE SERVICIO DE HOSPEDAJE</t>
  </si>
  <si>
    <t>ACTUALIZACION DE IMPUESTOS ESTATALES</t>
  </si>
  <si>
    <t>ACTUALIZACION DEL IMPUESTO A LA EROGACIONES EN JUEGOS CON APUESTAS</t>
  </si>
  <si>
    <t>INGRESOS NO COMPRENDIDOS EN LAS FRACCIONES DE LA LEY DE INGRESOS CAUSADOS EN EJERCICIOS FISCALES ANTERIORES PENDIENTES DE LIQUIDACIÓN O PAGO</t>
  </si>
  <si>
    <t xml:space="preserve">IMPUESTOS NO COMPRENDIDOS EN LAS FRACCIONES DE LA LEY DE INGRESOS CAUSADOS EN EJERCICIOS FISCALES ANTERIORES PENDIENTES DE LIQUIDACION O PAGO DE TENENCIA Y USO DE VEHICULOS </t>
  </si>
  <si>
    <t xml:space="preserve">ACTUALIZACION IMPUESTO SOBRE TENENCIA Y USO DE VEHICULOS </t>
  </si>
  <si>
    <t xml:space="preserve">RECARGOS IMPUESTO SOBRE TENENCIA Y USO DE VEHICULOS </t>
  </si>
  <si>
    <t>CONTRIBUCIONES DE MEJORAS</t>
  </si>
  <si>
    <t xml:space="preserve">DE APORTACION POR MEJORAS </t>
  </si>
  <si>
    <t xml:space="preserve">APORTACION DE MUNICIPIOS </t>
  </si>
  <si>
    <t>APORTACION DE MUNICIPIOS PARA CONSTRUCCION DE REDES DE AGUA</t>
  </si>
  <si>
    <t xml:space="preserve">APORTACIONES DE MUNICIPIO TRASLADO DE MAQUINARIA SCOP </t>
  </si>
  <si>
    <t>APORTACION DE MUNICIPIOS FORTAPAZ</t>
  </si>
  <si>
    <t>COMISION ESTATAL DEL AGUA Y GESTION DE CUENCAS</t>
  </si>
  <si>
    <t xml:space="preserve">DERECHOS POR PRESTACION DE SERVICIOS </t>
  </si>
  <si>
    <t>DERECHOS POR LA PRESTACION DE SERVICIOS ESTATALES</t>
  </si>
  <si>
    <t xml:space="preserve">POR SERVICIOS DE PROTECCIÓN AMBIENTAL Y DESARROLLO TERRITORIAL </t>
  </si>
  <si>
    <t>DICTAMENES DE USO DEL SUELO</t>
  </si>
  <si>
    <t>AUTORIZACION DE FRACCIONAMIENTOS, CONDOMINIOS</t>
  </si>
  <si>
    <t>OTROS SERVICIOS URBANISTICOS Y DE ASENTAMIENTO HUMANO</t>
  </si>
  <si>
    <t>RECTIFICACION DE AUTORIZACIONES</t>
  </si>
  <si>
    <t>AUTORIZACION DE  SUBDIVICIONES Y FUSIONES</t>
  </si>
  <si>
    <t xml:space="preserve">POR DICTAMEN DE LICENCIAS DE APROVECHAMIENTOS DE MINERALES Y SUSTANCIAS NO RESERVADAS </t>
  </si>
  <si>
    <t>POR LA EXPEDICIÓN DE RESOLUCIONES CORRESPONDIENTES A LAS AUTORIZACIONES EN MATERIA DE IMPACTO, RIESGO Y DAÑO AMBIENTAL</t>
  </si>
  <si>
    <t>POR EL REGISTRO DE GENERADOR DE RESIDUOS DE MANEJO ESPECIAL, PERSONA FÍSICA O MORAL</t>
  </si>
  <si>
    <t>POR EL REGISTRO COMO GESTOR DE RESIDUOS DE MANEJO ESPECIA</t>
  </si>
  <si>
    <t>POR AUTORIZACIÓN DE PLANES DE MANEJO PARA RESIDUOS DE MANEJO ESPECIAL</t>
  </si>
  <si>
    <t>POR DICTAMEN DE EXPEDICION DE ACTUALIZACION  DE LICENCIA AMBIENTAL UNICA</t>
  </si>
  <si>
    <t>POR LA VALIDACION DE DICTAMENES DE DAÑO AMBIENTAL</t>
  </si>
  <si>
    <t>SERVICIOS DE TRANSPORTE PUBLICO</t>
  </si>
  <si>
    <t>PAGO ANUAL DE CONCESIONES</t>
  </si>
  <si>
    <t>RENOVACION ANUAL DE CONCESIONES DE SERVICIO PÚBLICO</t>
  </si>
  <si>
    <t>REFRENDO ANUAL DE CALCOMANIAS</t>
  </si>
  <si>
    <t>REPOSICION DE TARJETAS DE CIRCULACION</t>
  </si>
  <si>
    <t>CANJE GENERAL DE PLACAS</t>
  </si>
  <si>
    <t>DOTACION Y REPOSICION DE PLACAS</t>
  </si>
  <si>
    <t>POR LA EXPEDICIÓN DE CONCESIÓN, POR COPIAS CERTIFICADAS DE EXPEDIENTES</t>
  </si>
  <si>
    <t>EXPEDICION DE PERMISOS EMERGENTES DE SERVICIO PÚBLICO</t>
  </si>
  <si>
    <t>EXPEDICION, REPOSICION Y RENOVACION DEL TÍTULO DE CONCESIONES</t>
  </si>
  <si>
    <t>POR LA EXPEDICIÓN DE CONSTANCIAS QUE ACREDITEN EL USO VEHICULO</t>
  </si>
  <si>
    <t>POR BAJA DE VEHÍCULO DEL SERVICIO PÚBLICO, POR CAMBIO DE UNIDAD, POR ROBO O DESTRUCCIÓN</t>
  </si>
  <si>
    <t>EXPEDICIÓN DE CERTIFICADO DE INTERÉS PARTICULAR</t>
  </si>
  <si>
    <t>TRANSFERENCIA DE CONCESIÓN DE TRANSPORTE PÚBLICO POR SUCESIÓN</t>
  </si>
  <si>
    <t>CAMBIO DE MODALIDAD DE CONCESIÓN DE TRANSPORTE PÚBLICO</t>
  </si>
  <si>
    <t>CAMBIO DE ADSCRIPCIÓN CLASIFICACIÓN DE LOCALIDADES</t>
  </si>
  <si>
    <t>PERMISO PARA SERVICIO DE TRANSPORTE ESCOLAR Y EMPRESAS</t>
  </si>
  <si>
    <t>PLATAFORMA INFORMATICA CONCESIÓN AUTOS DE ALQUILER</t>
  </si>
  <si>
    <t>SERVICIOS DE TRANSPORTE PARTICULAR</t>
  </si>
  <si>
    <t>REFRENDO ANUAL DE CIRCULACION</t>
  </si>
  <si>
    <t>REPOSICION DE TARJETA DE CIRCULACION</t>
  </si>
  <si>
    <t>PERMISOS DE CIRCULACION</t>
  </si>
  <si>
    <t>SERVICIO POR BAJA DE PLACAS</t>
  </si>
  <si>
    <t>POR REGISTRO DE BAJAS DE VEHÍCULOS AUTOMOTORES</t>
  </si>
  <si>
    <t>SERVICIO DE GRUA</t>
  </si>
  <si>
    <t>PLACAS PARA PERSONAS CON DISCAPACIDAD 50%</t>
  </si>
  <si>
    <t>REFRENDO ANUAL DE CIRCULACION DE  PERSONAS CON DISCAPACIDAD 50%</t>
  </si>
  <si>
    <t xml:space="preserve">POR VALIDACIÓN DE PAGOS RELACIONADOS CON LA POSESIÓN DEL VEHÍCULO, CUANDO ÉSTE PROVENGA, DE OTRA ENTIDAD FEDERATIVA </t>
  </si>
  <si>
    <t>POR VALIDACIÓN DE PEDIMENTOS DE IMPORTACIÓN DE VEHÍCULOS DE PROCEDENCIA EXTRANJERA</t>
  </si>
  <si>
    <t>CONDONACION POR SERVICIO DE TRASPORTE PARTICULAR</t>
  </si>
  <si>
    <t xml:space="preserve">POR LA EXPEDICIÓN Y RENOVACIÓN DE LICENCIAS PARA CONDUCIR VEHÍCULOS AUTOMOTORES </t>
  </si>
  <si>
    <t xml:space="preserve">LICENCIAS PARA CONDUCIR </t>
  </si>
  <si>
    <t>PERMISOS PROVICIONALES PARA CONDUCIR</t>
  </si>
  <si>
    <t xml:space="preserve">POR SERVICIOS DE SEGURIDAD PRIVADA </t>
  </si>
  <si>
    <t>POR ESTUDIO Y POR LA REVALIDACIÓN ANUAL</t>
  </si>
  <si>
    <t>POR PRESTAR SERVICIOS  DE TRASLADO DE BIENES Y VALORES</t>
  </si>
  <si>
    <t>POR EL ESTUDIO, EVALUACIÓN Y RECOMENDACIONES POR SOLICITUD DE CAMBIO O AMPLIACIÓN DE MODALIDAD DE SERVICIO</t>
  </si>
  <si>
    <t xml:space="preserve">POR EL ESTUDIO PARA DETERMINAR LA LEGALIDAD DE INSCRIBIR CADA ARMA DE FUEGO O CADA EQUIPO UTILIZADO  EN LA PRESTACIÓN DE LOS SERVICIOS </t>
  </si>
  <si>
    <t>POR EL ESTUDIO PARA DETERMINAR LA LEGALIDAD DE INSCRIBIR EN EL «REGISTRO ESTATAL DE PRESTADORES DE SERVICIOS DE SEGURIDAD PRIVADA»</t>
  </si>
  <si>
    <t>POR LA CONSULTA DE ANTECEDENTES POLICIALES EN EL REGISTRO ESTATAL DE PRESTADORES DE SERVICIOS DE SEGURIDAD PRIVADA</t>
  </si>
  <si>
    <t>POR LA EXPEDICIÓN O REPOSICIÓN DE CÉDULA DE IDENTIFICACIÓN A PERSONAL OPERATIVO</t>
  </si>
  <si>
    <t>POR PRESTAR LOS SERVICIOS DE LOCALIZACIÓN E INFORMACIÓN SOBRE PERSONAS FÍSICAS</t>
  </si>
  <si>
    <t>POR SERVICIOS DEL REGISTRO PÚBLICO DE LA PROPIEDAD RAÍZ Y DEL COMERCIO</t>
  </si>
  <si>
    <t xml:space="preserve">CERTIFICADOS Y CERTIFICACIONES (REGISTRO PUBLICO DE LA PROPIEDAD) </t>
  </si>
  <si>
    <t xml:space="preserve">INSCRIPCION DE DOCUMENTOS DE PROPIEDAD DE INMUEBLES </t>
  </si>
  <si>
    <t>CANCELACION DE INSCRIPCION EN EL REGISTRO DE COMERCIO</t>
  </si>
  <si>
    <t>INSCRIPCION EN EL REGISTRO DE COMERCIO</t>
  </si>
  <si>
    <t>INSCRIPCION Y CANCELACION DE GRAVAMENES</t>
  </si>
  <si>
    <t>OTROS SERVICIOS DEL REGISTRO  DE LA PROPIEDAD</t>
  </si>
  <si>
    <t>POR ACTOS DEL REGISTRO DEL COMERCIO</t>
  </si>
  <si>
    <t>BUSQUEDA POR SERVICIOS DE REGISTRO PÚBLICO DE LA PROPIEDAD</t>
  </si>
  <si>
    <t>POR REGISTRO DE OTROS ACTOS DEL REGISTRO  PÚBLICO DE LA PROPIEDAD</t>
  </si>
  <si>
    <t>POR INSCRIPCION DEL REGISTRO PÚBLICO DE LA PROPIEDAD</t>
  </si>
  <si>
    <t>POR LA INSCRIPCIÓN DE DOCUMENTOS CONSTITUTIVOS DE ASOCIACIONES DE CARÁCTER CIVIL</t>
  </si>
  <si>
    <t>CERTIFICADOS Y COPIAS CON SERVICIO A DOMICILIO URGENTES</t>
  </si>
  <si>
    <t>SUBSIDIO 100% DE INSCRIPCION DE DOCUMENTO DE PROPIEDAD</t>
  </si>
  <si>
    <t xml:space="preserve">POR SERVICIOS DEL REGISTRO CIVIL, Y DEL  ARCHIVO DEL PODER EJECUTIVO </t>
  </si>
  <si>
    <t>LEVANTAMIENTO DE ACTAS DE REGISTRO DE NACIMIENTO</t>
  </si>
  <si>
    <t>CELEBRACION ACTAS DE CONTRATOS MATRIMONIALES</t>
  </si>
  <si>
    <t xml:space="preserve"> INSCRIPCIONES</t>
  </si>
  <si>
    <t>POR LA EXPEDICIÓN DE CERTIFICADOS, COPIAS CERTIFICADAS O CONSTANCIAS DE LOS REGISTROS DE LOS ACTOS DEL ESTADO CIVIL DE LAS PERSONAS</t>
  </si>
  <si>
    <t>OTRAS TARIFAS</t>
  </si>
  <si>
    <t xml:space="preserve">BUSQUEDA POR CERTIFICACIONES Y CONSTANCIAS DE OTROS DOCUMENTOS QUE LA DIRECCION TENGA BAJO SU CUSTODIA Y OTROS SERVICIOS PRESTADOS </t>
  </si>
  <si>
    <t>LEVANTAMIENTO DE ACTAS DE DEFUNCIÒN</t>
  </si>
  <si>
    <t xml:space="preserve">POR LA INSCRIPCION DEL REGISTRO Y  ASENTAMIENTO DE ANOTACIONES MARGINALES AL REVERSO </t>
  </si>
  <si>
    <t xml:space="preserve">EXPEDICION DE CERTIFICADOS, COPIAS CERTIFICADAS O CONSTANCIAS (URGENTES) </t>
  </si>
  <si>
    <t>EXPEDICION  DE CONSTANCIAS Y CERTIFICADOS EXTRAURGENTES</t>
  </si>
  <si>
    <t xml:space="preserve">LEVANTAMIENTO DE ACTAS DE RECONOCIMIENTO DE HIJOS, ANTE EL OFICIAL DEL REGISTRO CIVIL, DESPUES DE REGISTRADO EL NACIMIENTO </t>
  </si>
  <si>
    <t>RECONOCIMIENTO DE HIJOS, POR AVISO ADMINISTRATIVO DE OTRA ENTIDAD FEDERATIVA</t>
  </si>
  <si>
    <t>POR CADA AÑO ADICIONAL DE BÚSQUEDA</t>
  </si>
  <si>
    <t>EXPEDICIÓN DE OFICIO DE EXTEMPORANEIDAD EMITIDO POR LA DIRECCIÓN DEL REGISTRO CIVIL</t>
  </si>
  <si>
    <t>COPIA CERTIFICADA DE DOCUMENTOS QUE INTEGREN APÉNDICES DE LOS REGISTROS DE LOS ACTOS DEL ESTADO CIVIL DE LAS PERSONAS</t>
  </si>
  <si>
    <t xml:space="preserve">INSCRIPCIÓN DE DIVORCIO CELEBRADO ANTE NOTARIO PÚBLICO, (INCLUYE ANOTACIÓN EN ACTAS DE NACIMIENTO Y MATRIMONIO DE LOS DIVORCIADOS)                                    </t>
  </si>
  <si>
    <t>OFICIO DE RÉGIMEN PATRIMONIAL</t>
  </si>
  <si>
    <t>SUBSIDIO DE DERECHOS DEL REGISTRO CIVIL</t>
  </si>
  <si>
    <t>POR SERVICIOS DEL ARCHIVO GENERAL E NOTARIOS</t>
  </si>
  <si>
    <t>AVISO DE TESTAMENTO</t>
  </si>
  <si>
    <t>CERTIFICADO DE TESTAMENTO</t>
  </si>
  <si>
    <t>TESTIMONIOS DE ESCRITURAS</t>
  </si>
  <si>
    <t>COPIAS CERTIFICADAS (NOTARIAS)</t>
  </si>
  <si>
    <t>TESTAMENTO OLOGRAFO</t>
  </si>
  <si>
    <t xml:space="preserve">REPORTE DE BÚSQUEDA EN EL REGISTRO NACIONAL DE AVISOS DE TESTAMENTO </t>
  </si>
  <si>
    <t>POR CADA HOJA CON FOLIO NOTARIAL EXCLUSIVA PARA NOTARIOS</t>
  </si>
  <si>
    <t>POR SERVICIO QUE ESTABLECE LA LEY PRESTACION SERVICIOS INMOBILIARIA</t>
  </si>
  <si>
    <t>POR SERVICIOS QUE ESTABLECE LA LEY PARA LA PRESTACIÓN DE SERVICIOS INMOBILIARIOS EN EL ESTADO DE MICHOACÁN</t>
  </si>
  <si>
    <t xml:space="preserve">REVALIDACIÓN DE LICENCIA PARA LA PRESTACIÓN DE SERVICIOS INMOBILIARIOS PROFESIONALES 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</si>
  <si>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</si>
  <si>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</si>
  <si>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</si>
  <si>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</si>
  <si>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</si>
  <si>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EXPEDICIÓN DE CONSTANCIAS</t>
  </si>
  <si>
    <t>REGISTRO DE COLEGIO DE PROFESIONISTAS</t>
  </si>
  <si>
    <t xml:space="preserve">REGISTRO DE ESTABLECIMIENTO EDUCATIVO LEGALMENTE AUTORIZADO PARA EXPEDIR TÍTULOS PROFESIONALES, DIPLOMAS DE ESPECIALIDAD O GRADOS ACADÉMICOS </t>
  </si>
  <si>
    <t>REGISTRO DE TÍTULO PROFESIONAL, DE DIPLOMA DE ESPECIALIDAD Y DE GRADO ACADÉMICO</t>
  </si>
  <si>
    <t>EXPEDICIÓN DE AUTORIZACIÓN DE UNA ESPECIALIDAD</t>
  </si>
  <si>
    <t>EN RELACIÓN CON COLEGIOS DE PROFESIONISTAS</t>
  </si>
  <si>
    <t>EN RELACIÓN CON ESTABLECIMIENTO EDUCATIVO</t>
  </si>
  <si>
    <t>INSCRIPCIÓN DE ASOCIADO A UN COLEGIO DE PROFESIONISTAS QUE NO FIGUREN EN EL REGISTRO ORIGINAL</t>
  </si>
  <si>
    <t>EXPEDICIÓN DE DUPLICADO DE CÉDULA O DE AUTORIZACIÓN PARA EL EJERCICIO DE UNA ESPECIALIDAD</t>
  </si>
  <si>
    <t>EXPEDICIÓN DE CÉDULA PROFESIONAL CON EFECTOS DE PATENTE O DE CÉDULA DE GRADO ACADÉMICO</t>
  </si>
  <si>
    <t>EXPEDICIÓN DE AUTORIZACIÓN PROVISIONAL PARA EJERCER POR ESTAR EL TÍTULO PROFESIONAL EN TRÁMITE O PARA EJERCER COMO PASANTE</t>
  </si>
  <si>
    <t>CONSULTAS DE ARCHIVO</t>
  </si>
  <si>
    <t>CONSTANCIAS DE ANTECEDENTES PROFESIONALES</t>
  </si>
  <si>
    <t xml:space="preserve"> RECONOCIMIENTO DE VALIDEZ OFICIAL ESTUDIOS DE TIPO SUPERIOR</t>
  </si>
  <si>
    <t>CAMBIOS A PLAN Y PROGRAMA DE ESTUDIO DE TIPO SUPERIOR</t>
  </si>
  <si>
    <t>CAMBIO O AMPLIACIÓN DE DOMINIO, O ESTABLECIMIENTO DE UN PLANTEL ADICIONAL, RESPECTO DE CADA PLAN DE ESTUDIOS CON RECONOCIMIENTO DE VALIDEZ OFICIAL</t>
  </si>
  <si>
    <t>POR SOLICITUD, ESTUDIO Y RESOLUCIÓN DEL TRÁMITE DE AUTORIZACIÓN PARA IMPARTIR EDUCACIÓN PREESCOLAR, PRIMARIA, SECUNDARIA, NORMAL</t>
  </si>
  <si>
    <t>EXÁMENES PROFESIONALES O DE GRADO DE TIPO SUPERIOR</t>
  </si>
  <si>
    <t>EXÁMENES A TÍTULO DE SUFICIENCIADE EDUCACION PRIMARIA</t>
  </si>
  <si>
    <t>EXÁMENES A TÍTULO DE SUFICIENCIA DE EDUCACIÓN SECUNDARIA Y DE EDUCACIÓN MEDIA SUPERIOR, POR MATERIA</t>
  </si>
  <si>
    <t>EXÁMENES A TÍTULO DE SUFICIENCIA DE TIPO SUPERIOR, POR MATERIA</t>
  </si>
  <si>
    <t>EXÁMENES EXTRAORDINARIOS POR MATERIA  DE EDUCACIÓN SECUNDARIA Y DE EDUCACIÓN MEDIA SUPERIOR</t>
  </si>
  <si>
    <t>EXÁMENES EXTRAORDINARIOS POR MATERIA DE TIPO SUPERIOR</t>
  </si>
  <si>
    <t>OTORGAMIENTO DE DIPLOMA TITULO O GRADO DE TIPO SUPERIOR</t>
  </si>
  <si>
    <t>DE EDUCACIÓN SECUNDARIA Y DE EDUCACIÓN MEDIA SUPERIOR</t>
  </si>
  <si>
    <t>POR LA SOLICITUD DE ACREDITACIÓN Y CERTIFICACIÓN DE CONOCIMIENTOS, POR CADA CERTIFICADO DE COMPETENCIA OCUPACIONAL EN CAPACITACIÓN PARA EL TRABAJO INDUSTRIAL</t>
  </si>
  <si>
    <t>EXPEDICIÓN DE DUPLICADO DE CERTIFICADOS  DE EDUCACIÓN BÁSICA Y DE EDUCACIÓN MEDIA SUPERIOR</t>
  </si>
  <si>
    <t>EXPEDICIÓN DE DUPLICADO DE CERTIFICADOS  DE EDUCACIÓN DE TIPO SUPERIOR</t>
  </si>
  <si>
    <t>POR SOLICITUD DE REVALIDACIÓN DE ESTUDIOS DE EDUCACIÓN BÁSICA</t>
  </si>
  <si>
    <t>POR SOLICITUD DE REVALIDACIÓN DE ESTUDIOS DE EDUCACIÓN MEDIA-SUPERIOR</t>
  </si>
  <si>
    <t>POR SOLICITUD DE REVALIDACIÓN DE ESTUDIOS  DE EDUCACIÓN SUPERIOR</t>
  </si>
  <si>
    <t>REVISIÓN DE CERTIFICADOS DE ESTUDIOS, DE EDUCACIÓN BÁSICA Y MEDIA-SUPERIOR</t>
  </si>
  <si>
    <t>POR SOLICITUD DE EQUIVALENCIA DE ESTUDIOS DE EDUCACIÓN BÁSICA</t>
  </si>
  <si>
    <t>POR SOLICITUD DE EQUIVALENCIA DE ESTUDIOS DE EDUCACIÓN MEDIA-SUPERIOR</t>
  </si>
  <si>
    <t>POR SOLICITUD DE EQUIVALENCIA DE ESTUDIOS DE EDUCACIÓN SUPERIOR</t>
  </si>
  <si>
    <t>INSPECCIÓN Y VIGILANCIA DE ESTABLECIMIENTOS EDUCATIVOS PARTICULARES, POR ALUMNO INSCRITO, DE EDUCACIÓN BÁSICA</t>
  </si>
  <si>
    <t>INSPECCIÓN Y VIGILANCIA DE ESTABLECIMIENTOS EDUCATIVOS PARTICULARES, POR ALUMNO INSCRITO, DE EDUCACIÓN SECUNDARIA</t>
  </si>
  <si>
    <t>INSPECCIÓN Y VIGILANCIA DE ESTABLECIMIENTOS EDUCATIVOS PARTICULARES, POR ALUMNO INSCRITO, DE EDUCACIÓN MEDIA-SUPERIOR</t>
  </si>
  <si>
    <t>INSPECCIÓN Y VIGILANCIA DE ESTABLECIMIENTOS EDUCATIVOS PARTICULARES, POR ALUMNO INSCRITO, DE EDUCACIÓN PRIMARIA</t>
  </si>
  <si>
    <t>CONSULTAS O CONSTANCIAS DE ARCHIVO</t>
  </si>
  <si>
    <t>POR AUTORIZACIÓN, REGISTRO, REEXPEDICIÓN Y RENOVACIÓN DE PROFESIONES, AUTORIZACIÓN DE PRÁCTICO</t>
  </si>
  <si>
    <t>POR AUTORIZACIÓN, REGISTRO, REEXPEDICIÓN Y RENOVACIÓN DE PROFESIONES, REGISTRO DE ASOCIACIONES DE PROFESIONALES</t>
  </si>
  <si>
    <t>REGISTRO DE INSCRIPCIÓN INSTITUCIONES EDUCATIVAS</t>
  </si>
  <si>
    <t>REGISTRO DE DIPLOMAS DE INSTITUCIONES DE EDUCACIÓN SUPERIOR (LES), COLEGIOS Y ASOCIACIONES</t>
  </si>
  <si>
    <t>REGISTRO DE DIPLOMAS Y CONSTANCIAS</t>
  </si>
  <si>
    <t>POR AUTORIZACIÓN, DE PROFESIONES, REEXPEDICIÓN DE AUTORIZACIONES TEMPORALES DE PRÁCTICOS</t>
  </si>
  <si>
    <t>POR AUTORIZACIÓN, DE PROFESIONES, RENOVACIÓN DE PRÁCTICAS</t>
  </si>
  <si>
    <t>POR AUTORIZACIÓN, DE PROFESIONES, RENOVACIÓN DE ESPECIALIDADES Y CERTIFICADOS PROFESIONALES</t>
  </si>
  <si>
    <t xml:space="preserve">POR OTROS SERVICIOS DE EDUCACIÓN, DE CENTROS DE ESTUDIOS DE CAPACITACIÓN PARA EL TRABAJO (CECAP) </t>
  </si>
  <si>
    <t>POR OTROS SERVICIOS DE EDUCACIÓN, REGISTRO DE DIPLOMAS</t>
  </si>
  <si>
    <t>POR OTROS SERVICIOS DE EDUCACIÓN, EXPEDICIÓN DE DUPLICADO DE CERTIFICADOS DE TERMINACIÓN DE ESTUDIOS</t>
  </si>
  <si>
    <t>POR OTROS SERVICIOS DE EDUCACIÓN, CONSTANCIAS DE ESTUDIOS DE NIVEL PRIMARIA</t>
  </si>
  <si>
    <t>POR OTROS SERVICIOS DE EDUCACIÓN, COTEJO</t>
  </si>
  <si>
    <t>POR OTROS SERVICIOS DE EDUCACIÓN, LEGALIZACIÓN</t>
  </si>
  <si>
    <t>POR LA VENTA DE PAPELERÍA OFICIAL DE LA SECRETARÍA DE EDUCACIÓN, EXPEDIENTE ACADÉMICO</t>
  </si>
  <si>
    <t>POR LA VENTA DE PAPELERÍA OFICIAL DE LA SECRETARÍA DE EDUCACIÓN, TARJETAS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</si>
  <si>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</si>
  <si>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</si>
  <si>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</si>
  <si>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</si>
  <si>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EL SERVICIO DE EVALUACIÓN DE PROGRAMAS ESPECÍFICOS DE PROTECCIÓN CIVIL</t>
  </si>
  <si>
    <t>POR EL SERVICIO DE REGISTRO DE CONSULTORES EN MATERIA DE PROTECCIÓN CIVIL</t>
  </si>
  <si>
    <t>POR LA RENOVACIÓN ANUAL DE REGISTRO DE CONSULTORES EN MATERIA DE PROTECCIÓN CIVIL</t>
  </si>
  <si>
    <t xml:space="preserve">POR EL REGISTRO DE CAPACITADORES EN MATERIA DE PROTECCIÓN CIVIL </t>
  </si>
  <si>
    <t>POR LA EXPEDICIÓN DE DICTÁMENES DE NO RIESGO</t>
  </si>
  <si>
    <t>POR LA EXPEDICIÓN DE DICTÁMENES DE FACTIBILIDAD PARA LA CONSTRUCCIÓN DE GASERAS, ESTACIONES DE CARBURACIÓN Y ESTACIONES DE SERVICIO DE GASOLINERAS</t>
  </si>
  <si>
    <t>POR LA EXPEDICIÓN DE DICTÁMENES U OFICIOS DE FACTIBILIDAD PARA LA CONSTRUCCIÓN DE FRACCIONAMIENTOS, CENTROS COMERCIALES Y EDIFICIOS</t>
  </si>
  <si>
    <t>POR LA ELABORACIÓN DE ESTUDIOS DE RIESGO Y VULNERABILIDAD EN MATERIA DE PROTECCIÓN CIVIL</t>
  </si>
  <si>
    <t xml:space="preserve">POR RENOVACIÓN ANUAL DEL REGISTRO DE CAPACITADORES EN MATERIA DE PROTECCIÓN CIVIL </t>
  </si>
  <si>
    <t xml:space="preserve">POR EXPEDICIÓN DE CONSTANCIA DE CUMPLIMIENTO DE LA NORMA EN MATERIA DE RIESGO </t>
  </si>
  <si>
    <t>POR EL SERVICIO DE CAPACITACIÓN EN MATERIA DE PROTECCIÓN CIVIL AL SECTOR PRIVADO, CON DURACIÓN DE MÁS DE 4 HORAS, HASTA 8 HORAS MÁXIMO</t>
  </si>
  <si>
    <t>POR LA VISITA DE INSPECCIÓN Y VERIFICACIÓN AL ESTABLECIMIENTO Y/O INSTALACIÓN</t>
  </si>
  <si>
    <t>POR LA EVALUACIÓN DE SIMULACRO A ESTABLECIMIENTO Y/O INSTALACIÓN</t>
  </si>
  <si>
    <t>POR SERVICIO DE EVALUACION DE PROGRAMA ESPECIFICO DE PROTECC CIVIL</t>
  </si>
  <si>
    <t>SERVICIOS DE TRANSITO</t>
  </si>
  <si>
    <t>ALMACENAJE</t>
  </si>
  <si>
    <t>CERTIFICADO DE NO INFRACCIÓN</t>
  </si>
  <si>
    <t>PERMISO PARA CIRCULAR CON CARGA SOBRESALIENTE</t>
  </si>
  <si>
    <t>PERMISO PARA CIRCULAR CON ADITAMENTOS (POLARIZADO)</t>
  </si>
  <si>
    <t>ESTUDIO PARA DETERMINAR ASCENSO Y DESCENSO ESCOLAR</t>
  </si>
  <si>
    <t xml:space="preserve">APLICACIÓN DE EXAMEN DE CONOCIMIENTOS PARA LA OBTENCIÓN DE LA LICENCIA DE CONDUCIR  </t>
  </si>
  <si>
    <t>APLICACIÓN DE EXAMEN MÉDICO PARA LA OBTENCIÓN O RENOVACIÓN DE LICENCIA DE CONDUCIR</t>
  </si>
  <si>
    <t>CERTIFICACIÓN DE CONVENIO DE HECHO DE TRÁNSITO</t>
  </si>
  <si>
    <t>SERVICIOS DE CATASTRO</t>
  </si>
  <si>
    <t>EXPEDICIÓN DE PLANOS CATASTRALES</t>
  </si>
  <si>
    <t>LEVANTAMIENTOS TOPOGRAFICOS</t>
  </si>
  <si>
    <t>DETERMINACION UBICACION FISICA DE LOS PREDIOS</t>
  </si>
  <si>
    <t>ELABORACION DE AVALUOS</t>
  </si>
  <si>
    <t>INSPECCIONES OCULARES DE PREDIOS URBANOS Y RÚSTICOS PARA VERIFICAR INFORMACIÓN CATASTRAL</t>
  </si>
  <si>
    <t>REESTRUCTURACION DE CUENTAS CATASTRALES</t>
  </si>
  <si>
    <t>DESGLOSE DE PREDIOS Y VALUACION CORRESPONDIENTE</t>
  </si>
  <si>
    <t xml:space="preserve">POR INSCRIPCIÓN O REGISTRO DE PREDIOS IGNORADOS </t>
  </si>
  <si>
    <t>POR AUTORIZACIÓN E INSCRIPCIÓN DE PERITOS VALUADORES DE BIENES INMUEBLES</t>
  </si>
  <si>
    <t>CERTIFICACIONES CATASTRALES Y CERTIFICACIONES CATASTRALES ELECTRÓNICAS</t>
  </si>
  <si>
    <t>OTROS SERVICIOS DE CATASTRO</t>
  </si>
  <si>
    <t>POR INFORMACIÓN RESPECTO DE LA UBICACIÓN DE PREDIOS EN CARTOGRAFÍA</t>
  </si>
  <si>
    <t>EXPEDICIÓN DE DUPLICADOS DE DOCUMENTOS CATASTRALES</t>
  </si>
  <si>
    <t xml:space="preserve">CERTIFICADOS Y COPIAS CON SERVICIO A DOMICILIO 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</si>
  <si>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</si>
  <si>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</si>
  <si>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</si>
  <si>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RÚSTICO)</t>
  </si>
  <si>
    <t>REVISIÓN DE AVISO Y/O CANCELACIÓN (TRASLADO DE DOMINIO POR PREDIO RÚSTICO</t>
  </si>
  <si>
    <t>AVISO ACLARATORIO DE PREDIO RÚSTICO O URBANO</t>
  </si>
  <si>
    <t>LEVANTAMIENTOS AERO FOTOGRAMÉTRICOS Y OTROS SERVICIOS DE ALTA PRECISIÓN</t>
  </si>
  <si>
    <t>POR LA UBICACIÓN CARTOGRÁFICA PARA LA ASIGNACIÓN CORRECTA DE CLAVE CATASTRAL</t>
  </si>
  <si>
    <t>UBICACIÓN CARTOGRÁFICA POR CAMBIO DE LOCALIDAD</t>
  </si>
  <si>
    <t xml:space="preserve">SUBSIDIO DEL 100% POR DESGLOCES DE PREDIOS </t>
  </si>
  <si>
    <t xml:space="preserve">SUBSIDIO DEL 100% EN CERTIFICADOS CATASTRALES </t>
  </si>
  <si>
    <t xml:space="preserve">POR SERVICIOS OFICIALES DIVERSOS </t>
  </si>
  <si>
    <t xml:space="preserve">LEGALIZACION DE TITULOS, PLANES DE ESTUDIO Y CERTIFICADOS </t>
  </si>
  <si>
    <t>POR CADA COPIA CERTIFICADA, POR REPOSICIÓN DE DOCUMENTOS DE LAS DIFERENTES DEPENDENCIAS OFICIALESPOR LA REPRODUCCIÓN DE INFORMACIÓN</t>
  </si>
  <si>
    <t>OTROS SERVICIOS OFICIALES DIVERSOS</t>
  </si>
  <si>
    <t>PARA SERVICIOS ENVIADOS A DOMICILIOS EN EL TERRITORIO NACIONAL</t>
  </si>
  <si>
    <t>LEGALIZACIÓN DE PLANES DE ESTUDIO EXPEDIDOS POR LA UNIVERSIDAD MICHOACANA A ESTUDIANTES EXTRANJEROS</t>
  </si>
  <si>
    <t>LEGALIZACIÓN DE CERTIFICADOS DE ESTUDIO, BOLETAS DE CALIFICACIONES, CONSTANCIAS DE ESTUDIO, ACTAS DE ESTADO CIVIL, EXHORTOS, FIRMAS DE FEDATARIOS Y FUNCIONARIOS PÚBLICOS Y OTROS DOCUMENTOS OFICIALES</t>
  </si>
  <si>
    <t>APOSTILLAS DE TÍTULOS PROFESIONALES Y OTROS DOCUMENTOS EN PERGAMINO</t>
  </si>
  <si>
    <t>APOSTILLAS DE  PLANES DE ESTUDIOS</t>
  </si>
  <si>
    <t>APOSTILLAS DE CERTIFICADOS DE ESTUDIO, ACTAS DEL REGISTRO CIVIL, EXHORTOS, FIRMAS DE FEDATARIOS Y FUNCIONARIOS PÚBLICOS Y OTROS DOCUMENTOS OFICIALES</t>
  </si>
  <si>
    <t>POR CADA CERTIFICACIÓN DE EXPEDIENTES A CARGO DE DIFERENTES DEPENDENCIAS</t>
  </si>
  <si>
    <t>POR LA REPRODUCCIÓN DE INFORMACIÓN POR PARTE DE LAS DEPENDENCIAS, COORDINACIONES Y ENTIDADES DEL PODER EJECUTIVO</t>
  </si>
  <si>
    <t>DERECHOS POR SERVICIOS OFICIALES DIVERSOS ENVIADOS  DOMICILIO O CORREO</t>
  </si>
  <si>
    <t>SUBSIDIOS DERECHOS PRESTACION DE SERVICIOS</t>
  </si>
  <si>
    <t>SUBSIDIO 10% EN EL PAGO REFRENDO FRACCION II INCISOS A B C D E ARTICULO 20</t>
  </si>
  <si>
    <t>POR LA INSCRIPCIÓN O RENOVACIÓN AL PADRÓN DE CONTRATISTAS</t>
  </si>
  <si>
    <t>PERMISO PARA CONSTRUIR O MODIFICAR ACCESOS, CRUZAMIENTOS E INSTALACIONES MARGINALES EN EL DERECHO DE VÍA DE CAMINOS Y PUENTES ESTATALES</t>
  </si>
  <si>
    <t>PERMISO PARA CONSTRUIR O ADMINISTRAR, EN SU CASO, PARADORES EN VÍAS DE COMUNICACIÓN TERRESTRES</t>
  </si>
  <si>
    <t>PERMISO PARA INSTALAR ANUNCIOS Y SEÑALES PUBLICITARIAS, DE INFORMACIÓN O COMUNICACIÓN</t>
  </si>
  <si>
    <t>PERMISO PARA CONSTRUIR, MODIFICAR O AMPLIAR OBRAS ASENTADAS EN EL DERECHO DE VÍA DE CAMINOS Y PUENTES ESTATALES</t>
  </si>
  <si>
    <t>CONSTANCIA DE VERIFICACIÓN DE JURISDICCIÓN DE DERECHO DE VÍA EN TRÁMITES JUDICIALES PARA SUPLIR TÍTULO DE DOMINIO, DELIMITACIÓN Y RECTIFICACIÓN DE MEDIDAS</t>
  </si>
  <si>
    <t>REVISIÓN DE PLANOS Y SUPERVISIÓN DE OBRA LOS PERMISOS PARA CONSTRUIR O MODIFICAR ACCESOS, EN EL DERECHO DE VÍA DE CAMINOS Y PUENTES ESTATALES</t>
  </si>
  <si>
    <t>INSCRIPCION REGISTRO UNICO VEHICULOS EXTRANJEROS</t>
  </si>
  <si>
    <t>DIVERSOS DERECHOS</t>
  </si>
  <si>
    <t>DIVERSOS DERECHOS (EXAMENES DE CERTIFICACION)</t>
  </si>
  <si>
    <t>ACCESORIOS</t>
  </si>
  <si>
    <t>RECARGOS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</si>
  <si>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</si>
  <si>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</si>
  <si>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</si>
  <si>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</si>
  <si>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</si>
  <si>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PERIÓDICO OFICIAL Y OTRAS
PUBLICACIONES OFICIALES</t>
  </si>
  <si>
    <t>SUMINISTRO DE CALCOMANÍAS U HOLOGRAMAS Y CERTIFICADOS PARA
VERIFICACIÓN VEHICULAR DE EMISIÓN DE CONTAMINANTES</t>
  </si>
  <si>
    <t>VENTA DE IMPRESOS Y PAPELES OFICIALES</t>
  </si>
  <si>
    <t>OTROS PRODUCTOS</t>
  </si>
  <si>
    <t>RENDIMIENTOS E INTERESES DE CAPITAL Y VALORES ESTATAL</t>
  </si>
  <si>
    <t>RENDIMIENTOS E INTERESES DE CAPITAL Y VALORES FEDERAL</t>
  </si>
  <si>
    <t>OTROS PRODUCOS QUE GENERAN INGRESOS</t>
  </si>
  <si>
    <t>LICENCIA OFICIAL COLECTIVA 206</t>
  </si>
  <si>
    <t>APROVECHAMIENTOS</t>
  </si>
  <si>
    <t>MULTAS</t>
  </si>
  <si>
    <t xml:space="preserve">MULTAS POR INFRACCIONES SEÑALADAS EN LA LEY DE TRÁNSITO Y VIALIDAD DEL ESTADO DE MICHOACÁN DE OCAMPO Y SU REGLAMENTO </t>
  </si>
  <si>
    <t xml:space="preserve">MULTAS POR INFRACCIONES SEÑALADAS EN LA LEY DE COMUNICACIONES Y TRANSPORTES DEL ESTADO Y SU REGLAMENTO </t>
  </si>
  <si>
    <t>MULTAS POR INFRACCIONES A OTRAS DISPOSICIONES ESTATALES FISCALES Y NO FISCALES</t>
  </si>
  <si>
    <t>FISCALES Y NO FISCALES</t>
  </si>
  <si>
    <t xml:space="preserve">INDEMNIZACIONES DE CHEQUES DEVUELTOS POR INSTITUCIONES BANCARIAS </t>
  </si>
  <si>
    <t>FIANZAS EFECTIVAS A FAVOR DEL ERARIO</t>
  </si>
  <si>
    <t>REINTEGROS</t>
  </si>
  <si>
    <t xml:space="preserve">REINTEGROS POR RESPONSABILIDADES </t>
  </si>
  <si>
    <t>APROVECHAMIENTO  PROVENIENTEDE OBRA PUBLICA</t>
  </si>
  <si>
    <t>APORTACION  DEL 2% (GASTOS INDIRECTOS) TRIBUNAL DE  JUSTICIA  ADMINISTRATIVA</t>
  </si>
  <si>
    <t xml:space="preserve">OTROS APROVECHAMIENTOS </t>
  </si>
  <si>
    <t>RECARGOS DE APROVECHAMIENTOS</t>
  </si>
  <si>
    <t xml:space="preserve">INCENTIVOS POR ADMINISTRACIÓN DE IMPUESTOS MUNICIPALES COORDINADOS </t>
  </si>
  <si>
    <t>RECUPERACION PATRIMONIO FIDEICOMITENTE LIQUIDACION FIDEICOMISOS</t>
  </si>
  <si>
    <t>RECUPERACION PRIMAS DE SEGURO SINIESTROS DE VEHICULOS</t>
  </si>
  <si>
    <t>ARRENDAMIENTO Y EXPLOTACION DE BIENES MUEBLES</t>
  </si>
  <si>
    <t>ARRENDAMIENTO Y EXPLOTACION DE BIENES INMUEBLES</t>
  </si>
  <si>
    <t>BECAS TERNIUM 2023</t>
  </si>
  <si>
    <t>ARRENDAMIENTO DEL FESTIVAL DE MICHOACÁN</t>
  </si>
  <si>
    <t>DONATIVOS, SUBSIDIOS E INDEMNIZACIONES</t>
  </si>
  <si>
    <t>RECUPERACION DE COSTOS DE BASES Y LICITACIONES</t>
  </si>
  <si>
    <t>RECUPERACION DE COSTOS DE CONCURSOS DE OBRAS</t>
  </si>
  <si>
    <t>POR SERVICIOS DE TRÁMITE EXPEDICIÓN DE PASAPORTES</t>
  </si>
  <si>
    <t>CUOTAS DE RECUPERACION CENTROS DE COMERCIALIZACION</t>
  </si>
  <si>
    <t>INSCRIPCIONES A TALLERES CULTURALES EN LA CASA DE CULTURA</t>
  </si>
  <si>
    <t>ENAJENACION DE BIENES SECTOR CENTRAL DEPRECIADOS</t>
  </si>
  <si>
    <t>OTROS APROVECHAMIENTOS</t>
  </si>
  <si>
    <t>COPIA SIMPLE</t>
  </si>
  <si>
    <t>COPIA CERTIFICADA</t>
  </si>
  <si>
    <t>CUOTA POR ADJUDICACION DIRECTA</t>
  </si>
  <si>
    <t>FIDEICOMISO  DE  IMPULSO Y DESARROLLO PARA EL ESTADO</t>
  </si>
  <si>
    <t>APROVECHAMIENTOS PATRIMONIALES</t>
  </si>
  <si>
    <t>RECUPERACIÓN DE PATRIMONIO FIDEICOMITIDO POR LIQUIDACIÓN DE FIDEICOMISOS</t>
  </si>
  <si>
    <t xml:space="preserve">ENAJENACIÓN DE BIENES MUEBLES E INMUEBLES </t>
  </si>
  <si>
    <t>INGRESO POR VENTA DE BIENES Y SERVICIOS</t>
  </si>
  <si>
    <t>SERVICIOS PRODUCIDOS EN ESTABLECIMIENTOS DEL GOBIERNO</t>
  </si>
  <si>
    <t xml:space="preserve">INGRESOS PROPIOS DEL SATMICH </t>
  </si>
  <si>
    <t>SERVICIOS DCE ORGANISMOS DESCENTRALIZADOS</t>
  </si>
  <si>
    <t>VENTA DE ENERGIA ELECTRICA</t>
  </si>
  <si>
    <t>PARTICIPACIONES, APORTACIONES, CONVENIOS, INCENTIVOS</t>
  </si>
  <si>
    <t>PARTICIPACIONES Y APORTACIONES</t>
  </si>
  <si>
    <t>PARTICIPACIONES EN RECURSOS FEDERALES</t>
  </si>
  <si>
    <t xml:space="preserve">FONDO GENERAL DE PARTICIPACIONES </t>
  </si>
  <si>
    <t xml:space="preserve">FONDO DE FOMENTO MUNICIPAL </t>
  </si>
  <si>
    <t>PARTICIPACIÓN DEL 100% DEL IMPUESTO SOBRE LA RENTA PAGADO A LA SHCP, CONFORME A LO DISPUESTO POR EL ARTÍCULO 3-B DE LA LEY DE COORDINACIÓN FISCAL</t>
  </si>
  <si>
    <t xml:space="preserve">FONDO DE COMPENSACION POR INCREMENTO EN EXENCION DEL IMPUESTO SOBRE AUTOMOVILES NUEVOS </t>
  </si>
  <si>
    <t xml:space="preserve">IMPUESTO ESPECIAL SOBRE PRODUCCION Y SERVICIOS </t>
  </si>
  <si>
    <t xml:space="preserve">INCENTIVOS POR LA ADMINISTRACION DEL IMPUESTO SOBRE AUTOMOVILES NUEVOS </t>
  </si>
  <si>
    <t xml:space="preserve">FONDO DE FISCALIZACION Y RECAUDACION </t>
  </si>
  <si>
    <t>IMPUESTO ESPECIAL SOBRE PRODUCCION Y SERVICIOS SOBRE LA VENTA DE GASOLINAS Y DIESEL</t>
  </si>
  <si>
    <t xml:space="preserve">FONDO DE COMPENSACIÓN, DERIVADO DEL IMPUESTO ESPECIAL SOBRE PRODUCCIÓN Y SERVICIOS A LA VENTA FINAL DE GASOLINAS Y DIESEL </t>
  </si>
  <si>
    <t>OTRAS PARTICIPACIONES</t>
  </si>
  <si>
    <t xml:space="preserve">DERECHOS DE PEAJE  (CAPUFE) 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</si>
  <si>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</si>
  <si>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</si>
  <si>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</si>
  <si>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</si>
  <si>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</si>
  <si>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PARA LA NÓMINA DE SALUD</t>
  </si>
  <si>
    <t>FONDO DE APORTACIONES PARA LOS SERVICIOS DE SALUD  (FASSA)</t>
  </si>
  <si>
    <t>DE APORTACIONES MÚLTIPLES</t>
  </si>
  <si>
    <t>PARA ALIMENTACION Y ASISTENCIA SOCIAL</t>
  </si>
  <si>
    <t xml:space="preserve">PARA LA INFRAESTRUCTURA SOCIAL ESTATAL </t>
  </si>
  <si>
    <t>PARA INFRAESTRUCTURA DE EDUCACION BASICA</t>
  </si>
  <si>
    <t>PARA INFRAESTRUCTURA DE EDUCACION MEDIA SUPERIOR</t>
  </si>
  <si>
    <t>PARA INFRAESTRUCTURA DE EDUCACION SUPERIOR</t>
  </si>
  <si>
    <t>REMANENTES FAM</t>
  </si>
  <si>
    <t>APORTACIONES FEDERALES PARA EDUCACION TECNOLOGICA Y DE ADULTOS</t>
  </si>
  <si>
    <t>EDUCACION TECNOLOGICA</t>
  </si>
  <si>
    <t>APORTACIONES DE FORTALECIMIENTO</t>
  </si>
  <si>
    <t>FONDO DE APORTACIONES PARA LA SEGURIDAD PUBLICA DE LOS ESTADOS Y DEL DF (FASP)</t>
  </si>
  <si>
    <t>FONDO DE APORTACIONES PARA EL FORTALECIMIENTO DE LAS ENTIDADES FEDERATIVAS 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</si>
  <si>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</si>
  <si>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</si>
  <si>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  (FORTAMUN)</t>
  </si>
  <si>
    <t>CONVENIOS</t>
  </si>
  <si>
    <t>TRANSFERENCIAS FEDERALES POR CONVENIO EN MATERIA DE EDUCACION</t>
  </si>
  <si>
    <t>COLEGIO DE BACHILLERES DEL ESTADO DE MICHOACÁN</t>
  </si>
  <si>
    <t>COLEGIO DE ESTUDIOS CIENTÍFICOS Y TECNOLÓGICOS DEL ESTADO DEMICHOACAN</t>
  </si>
  <si>
    <t>INSTITUTO DE CAPACITACIÓN PARA EL TRABAJO DEL ESTADO DE MICHOACAN</t>
  </si>
  <si>
    <t xml:space="preserve">UNIVERSIDAD DE LA CIÉNEGA DEL ESTADO DE MICHOACÁN </t>
  </si>
  <si>
    <t>UNIVERSIDAD INTERCULTURAL INDÍGENA DEL ESTADO DE MICHOACAN</t>
  </si>
  <si>
    <t xml:space="preserve">UNIVERSIDAD MICHOACANA DE SAN NICOLÁS DE HIDALGO 
(SUBSIDIO FEDERAL)
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</si>
  <si>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</si>
  <si>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</si>
  <si>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</si>
  <si>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</si>
  <si>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</si>
  <si>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PROGRAMA DE  DESARROLLO PROFESIONAL DOCENTE, TIPO SUPERIOR</t>
  </si>
  <si>
    <t>PROGRAMA NACIONAL DE INGLES</t>
  </si>
  <si>
    <t>EXPANSIÓN DE LA EDUCACIÓN INICIAL</t>
  </si>
  <si>
    <t xml:space="preserve"> PROGRAMA FORTALECIMIENTO DE SERVICIOS DE EDUCACION ESPECIAL</t>
  </si>
  <si>
    <t>FORTALECIMIENTO A LA EXCELENCIA EDUCATIVA</t>
  </si>
  <si>
    <t>APOYO FINANCIERO  EXTRAORDINARIO NO REGULARIZABLE DEL PROGRAMA PRESUPUESTARIO U080 CORRESPONDIENTE A CENTROS Y ORGANIZACIONES DE EDUCACION U080, QUINCENA 04</t>
  </si>
  <si>
    <t>APOYO FINANCIERO  EXTRAORDINARIO NO REGULARIZABLE DEL PROGRAMA PRESUPUESTARIO U080 CORRESPONDIENTE A CENTROS Y ORGANIZACIONES DE EDUCACION U080,  QUINCENA 05</t>
  </si>
  <si>
    <t>APOYO FINANCIERO  EXTRAORDINARIO NO REGULARIZABLE DEL PROGRAMA PRESUPUESTARIO U080 CORRESPONDIENTE A CENTROS Y ORGANIZACIONES DE EDUCACION U080,  QUINCENA 06</t>
  </si>
  <si>
    <t>APOYO FINANCIERO  EXTRAORDINARIO NO REGULARIZABLE DEL PROGRAMA PRESUPUESTARIO U080 CORRESPONDIENTE A CENTROS Y ORGANIZACIONES DE EDUCACION U080, QUINCENA 07</t>
  </si>
  <si>
    <t>APOYO FINANCIERO  EXTRAORDINARIO NO REGULARIZABLE DEL PROGRAMA PRESUPUESTARIO U080 CORRESPONDIENTE A CENTROS Y ORGANIZACIONES DE EDUCACION U080, QUINCENA 08</t>
  </si>
  <si>
    <t>APOYO FINANCIERO  EXTRAORDINARIO NO REGULARIZABLE DEL PROGRAMA PRESUPUESTARIO U080 CORRESPONDIENTE A CENTROS Y ORGANIZACIONES DE EDUCACION U080, QUINCENA 09</t>
  </si>
  <si>
    <t>APOYO FINANCIERO  EXTRAORDINARIO NO REGULARIZABLE DEL PROGRAMA PRESUPUESTARIO U080 CORRESPONDIENTE A CENTROS Y ORGANIZACIONES DE EDUCACION U080, QUINCENA 10</t>
  </si>
  <si>
    <t>PROGRAMA  PARA EL DESARROLLO PROFECIONAL DOCENTE TIPO BÁSICO</t>
  </si>
  <si>
    <t>APOYO FINANCIERO  EXTRAORDINARIO NO REGULARIZABLE DEL PROGRAMA PRESUPUESTARIO U080 CORRESPONDIENTE A CENTROS Y ORGANIZACIONES DE EDUCACION U080,  QUINCENA 11</t>
  </si>
  <si>
    <t>APOYO FINANCIERO  EXTRAORDINARIO NO REGULARIZABLE DEL PROGRAMA PRESUPUESTARIO U080 CORRESPONDIENTE A CENTROS Y ORGANIZACIONES DE EDUCACION U080,  QUINCENA 12</t>
  </si>
  <si>
    <t>APOYO FINANCIERO  EXTRAORDINARIO NO REGULARIZABLE DEL PROGRAMA PRESUPUESTARIO U080 CORRESPONDIENTE A CENTROS Y ORGANIZACIONES DE EDUCACION U080,  QUINCENA 01</t>
  </si>
  <si>
    <t>APOYO FINANCIERO  EXTRAORDINARIO NO REGULARIZABLE DEL PROGRAMA PRESUPUESTARIO U080 CORRESPONDIENTE A CENTROS Y ORGANIZACIONES DE EDUCACION U080,  QUINCENA 02</t>
  </si>
  <si>
    <t>APOYO FINANCIERO  EXTRAORDINARIO NO REGULARIZABLE DEL PROGRAMA PRESUPUESTARIO U080 CORRESPONDIENTE A CENTROS Y ORGANIZACIONES DE EDUCACION U080,  QUINCENA 03</t>
  </si>
  <si>
    <t>PROGRAMA EXPANSIÓN  DE LA EDUCACION MEDIA SUPERIOR Y SUPERIOR (U079) INSTITUTO TECNOLOGICO</t>
  </si>
  <si>
    <t>PROGRAMA EXPANSIÓN DE LA EDUCACION  MEDIA SUPERIOR Y SUPERIOR TIPO SUPERIOR U079 UNIVERSIDAD TECNOLOGIA DE MORELIA</t>
  </si>
  <si>
    <t>TRANSFERENCIAS FEDERALES POR CONVENIO EN MATERIA DE SALUD</t>
  </si>
  <si>
    <t>PROG FORTALECIMIENTO A LA ATENCION MEDICA</t>
  </si>
  <si>
    <t>CRESCA-CONADIC</t>
  </si>
  <si>
    <t>CONV COORD ACC INFRA MOD CONST PER S/SEG SOC</t>
  </si>
  <si>
    <t xml:space="preserve"> GOB MICH/CONVENIO SaNAS</t>
  </si>
  <si>
    <t>TRANSFERENCIAS FEDERALES POR CONVENIO EN MATERIA HIDRAULICA</t>
  </si>
  <si>
    <t>REHABILITACION DE DISTRITOS DE RIEGO</t>
  </si>
  <si>
    <t>TECNIFICACION DE DISTRITOS DE RIEGO</t>
  </si>
  <si>
    <t>PROAGUA</t>
  </si>
  <si>
    <t>TRANSFERENCIAS FEDERALES POR CONVENIO EN  MATERIA DE ATENCION A GRUPOS VULNERABLES</t>
  </si>
  <si>
    <t xml:space="preserve">PROGRAMA DE APOYO A LAS INSTANCIAS DE MUJERES EN LAS ENTIDADES FEDERATIVAS PAIMEF </t>
  </si>
  <si>
    <t>COMISION DE BUSQUEDA DE PERSONAS DEL ESTADO DE MICHOACAN</t>
  </si>
  <si>
    <t>FONDO PARA EL BIENESTAR Y AVANCE DE LAS MUJERES (FOBAM)</t>
  </si>
  <si>
    <t>CENTRO EXTENO ATENCIÒN MUNICIPIO URUAPAN MICHOACAN</t>
  </si>
  <si>
    <t>PRGRAMA ADELANTO BIENESTAR E IGUALDAD MUJERES (PROABIM)</t>
  </si>
  <si>
    <t>PROYECTO REFUGIO ERENDIRA</t>
  </si>
  <si>
    <t>REFUGIO INTEGRAL A MUJERES, SUS HIJAS E HIJOS PARA EL MUNICIPIO DE URUAPAN  MICHOACAN</t>
  </si>
  <si>
    <t>AVGM/MICH/AC03/SISDMM/027</t>
  </si>
  <si>
    <t>REFUGIO AYUNTAMIENTO DE MORELIA" FOLIO R-2024-061</t>
  </si>
  <si>
    <t>PROGRAMA DE MODERNIZACION REGISTRO PUBLICO PROPIEDAD CATASTROS</t>
  </si>
  <si>
    <t>AVGM/MICH/AC02/SISDMM/007</t>
  </si>
  <si>
    <t xml:space="preserve">OPERACIÓN DE LOS CJM MORELIA - URUAPAN, MICHOACAN DE OCAMPO </t>
  </si>
  <si>
    <t>TRANSFERENCIAS FEDERALES POR CONVENIO EN MATERIA  DE SEGURIDAD PUBLICA</t>
  </si>
  <si>
    <t>FONDO PARA EL FORTALECIMIENTO DE LAS INSTITUCIONES DE SEGURIDAD PUBLICA (FOFISP)</t>
  </si>
  <si>
    <t xml:space="preserve">FORTALECIMIENTO PARA LA ATENCIÓN DE NIÑA MIGRANTES EN EL ESTADO DE MICHOACAN DE OCAMPO </t>
  </si>
  <si>
    <t>TRANSFERENCIAS FEDERALES POR CONVENIO EN MATERIA  DE DESARROLLO REGIONAL</t>
  </si>
  <si>
    <t>APOYO A INSTITUCIONES ESTATALES DE CULTURA</t>
  </si>
  <si>
    <t>CENTRO EXTERNO DE ATENCION INTEGRAL PARA EL REFUGIO MUNICIPAL DE MORELIA VFOLIO C-2024-039</t>
  </si>
  <si>
    <t>TRANSFERENCIAS FEDERALES POR CONVENIO EN MATERIA  DE ARMONIZACION</t>
  </si>
  <si>
    <t>ARMONIZACION CONTABLE</t>
  </si>
  <si>
    <t>TRANSFERENCIAS FEDERALES POR CONVENIO EN DIVERSAS MATERIAS</t>
  </si>
  <si>
    <t>FORTALECIMIENTO DEL REGISTRO CIVIL DEL ESTADO</t>
  </si>
  <si>
    <t>PROGRAMA APOYOS PARA EL DESARROLLO FORESTAL SUSTENTABLE CONAFOR</t>
  </si>
  <si>
    <t>REGISTRO VEHICULOS USADOS  PROCEDENCIA EXTRANJERA</t>
  </si>
  <si>
    <t>CAPACITACION AMBIENTAL EN MATERIA CULTURA DEL AGUA</t>
  </si>
  <si>
    <t xml:space="preserve">INCENTIVOS DERIVADOS DE LA COLABORACIÓN FISCAL </t>
  </si>
  <si>
    <t>INCENTIVOS POR LA ADMINITRACION ISR POR ENAJENACION DE INMUEBLES</t>
  </si>
  <si>
    <t>ISR ENAJENACIÓN TERRENOS Y CONSTITUCION ARTICULO  126</t>
  </si>
  <si>
    <t>INCENTIVOS POR LA ADMINISTRACION DE  MULTAS FEDERALES NO FISCAL</t>
  </si>
  <si>
    <t>INCENTIVOS POR LA ADMINSTRACION ZONA FEDERAL MARITIMO TERRESTRE</t>
  </si>
  <si>
    <t>INCENTIVOS POR COMPENSACION REPECOS Y REGIMEN INTERMEDIOS</t>
  </si>
  <si>
    <t>INCENTIVOS POR ACTOS DE FISCALIZACION CONCURRENTE DE  CONTRIBUCIONES IVA</t>
  </si>
  <si>
    <t>INCENTIVOS POR ACTOS DE FISCALIZACION CONCURRENTE CONTRIBUCIONES ISR</t>
  </si>
  <si>
    <t>INCENTIVOS POR VIGILANCIA DEL CUMPLIMIENTO OBLIGACIONES FISCALES IEPS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</si>
  <si>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</si>
  <si>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</si>
  <si>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</si>
  <si>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FISCALIZACION CUMPLIMIENTO DE  OBLIGACIONES ADUANERAS</t>
  </si>
  <si>
    <t>INCENTIVOS POR CREDITOS FISCALES DE LA FEDERACION</t>
  </si>
  <si>
    <t>INCENTIVOS POR USAR MEDIOS ELECTRÓNICOS DE PAGO</t>
  </si>
  <si>
    <t>OTROS INGRESOS Y BENEFICIOS VARIOS</t>
  </si>
  <si>
    <t>OTROS INGRESOS</t>
  </si>
  <si>
    <t>VIVEROS FRUTICOLAS (SECRETARIA DESARROLLO  AGROPECUARIO)</t>
  </si>
  <si>
    <t>REDONDEO DE INGRESOS</t>
  </si>
  <si>
    <t>INGRESOS PROPIOS RECAUDADOS POR LAS DEPENDENCIAS</t>
  </si>
  <si>
    <t>INGRESOS PROPIOS SECRETARIA DE SEGURIDAD PUBLICA</t>
  </si>
  <si>
    <t>INGRESOS PROPIOS SECRETARIA DE CULTURA</t>
  </si>
  <si>
    <t>VENTA DE BIENES MUEBLES  ADMINISTRACION  PARAESTATAL</t>
  </si>
  <si>
    <t>ENDEUDAMIENTO INTERNO</t>
  </si>
  <si>
    <t>REFINANCIAMIENTO Y/O EMPRESTITO</t>
  </si>
  <si>
    <t xml:space="preserve">INCENTIVOS POR MULTAS FISCALES FEDERALES </t>
  </si>
  <si>
    <t>PROGRAMA IMSS BIENESTAR PRESTACION GRATUITA</t>
  </si>
  <si>
    <t>IMPUESTO A LA VENTA FINAL BEBIDAS  CON CONTENIDO ALCOHÓLICO</t>
  </si>
  <si>
    <t>IMPUESTO A LAS EROGACIÓN EN JUEGOS CON APUESTAS</t>
  </si>
  <si>
    <t>IMPUESTO A LOS PREMIOS GENERADOS EN JUEGOS CON APUESTAS</t>
  </si>
  <si>
    <t>RECARGOS DEL IMPUESTO SOBRE ENAJENACION  DE VEHICULOS  MOTOR USADOS</t>
  </si>
  <si>
    <t>RECARGOS DEL IMPUESTO SOBRE SERVICIO DE HOSPEDAJE</t>
  </si>
  <si>
    <t>MULTAS DEL IMPUESTO SOBRE ENAJENACION DE VEHICULOS DE MOTOR USADOS</t>
  </si>
  <si>
    <t>ACTUALIZACION DEL IMPUESTO SOBRE ENAJENACION DE VEHICULOS DE MOTOR USADOS</t>
  </si>
  <si>
    <t>ACTUALIZACION  DEL IMPUESTO SOBRE SERVICIO DE HOSPEDAJE</t>
  </si>
  <si>
    <t>ACTUALIZACION POR  DEL VENTA FINAL DE  BEBIDA CON CONTENIDO ALCOHÓLICO</t>
  </si>
  <si>
    <t xml:space="preserve">ACTUALIZACION  DEL IMPUESTO SOBRE EROGACION  POR REMUNERACION AL TRABAJO  PERSONAL PRESTACION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</si>
</sst>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8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top"/>
    </xf>
    <xf numFmtId="43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4" borderId="2" xfId="0" applyFont="1" applyFill="1" applyBorder="1" applyAlignment="1">
      <alignment vertical="center" wrapText="1"/>
    </xf>
    <xf numFmtId="43" fontId="6" fillId="4" borderId="2" xfId="1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8" fillId="0" borderId="0" xfId="0" applyNumberFormat="1" applyFont="1" applyAlignment="1">
      <alignment vertical="top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/>
    </xf>
    <xf numFmtId="43" fontId="9" fillId="0" borderId="2" xfId="1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43" fontId="10" fillId="0" borderId="0" xfId="0" applyNumberFormat="1" applyFont="1" applyFill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Fill="1" applyAlignment="1">
      <alignment vertical="top"/>
    </xf>
    <xf numFmtId="43" fontId="8" fillId="0" borderId="0" xfId="0" applyNumberFormat="1" applyFont="1" applyFill="1" applyAlignment="1">
      <alignment vertical="top"/>
    </xf>
    <xf numFmtId="164" fontId="8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43" fontId="0" fillId="0" borderId="0" xfId="0" applyNumberFormat="1" applyFill="1" applyAlignment="1">
      <alignment horizontal="right" vertical="top"/>
    </xf>
    <xf numFmtId="43" fontId="0" fillId="0" borderId="0" xfId="0" applyNumberFormat="1" applyAlignment="1">
      <alignment horizontal="right" vertical="top"/>
    </xf>
    <xf numFmtId="43" fontId="8" fillId="0" borderId="0" xfId="1" applyNumberFormat="1" applyFont="1" applyAlignment="1">
      <alignment vertical="top"/>
    </xf>
    <xf numFmtId="43" fontId="2" fillId="0" borderId="2" xfId="1" applyNumberFormat="1" applyFont="1" applyBorder="1" applyAlignment="1">
      <alignment vertical="center"/>
    </xf>
    <xf numFmtId="43" fontId="8" fillId="0" borderId="2" xfId="0" applyNumberFormat="1" applyFont="1" applyBorder="1" applyAlignment="1">
      <alignment vertical="center"/>
    </xf>
    <xf numFmtId="43" fontId="8" fillId="0" borderId="2" xfId="1" applyNumberFormat="1" applyFont="1" applyBorder="1" applyAlignment="1">
      <alignment vertical="center"/>
    </xf>
    <xf numFmtId="43" fontId="8" fillId="0" borderId="2" xfId="0" applyNumberFormat="1" applyFont="1" applyFill="1" applyBorder="1" applyAlignment="1">
      <alignment vertical="center"/>
    </xf>
    <xf numFmtId="43" fontId="8" fillId="0" borderId="2" xfId="1" applyNumberFormat="1" applyFont="1" applyFill="1" applyBorder="1" applyAlignment="1">
      <alignment vertical="center"/>
    </xf>
    <xf numFmtId="43" fontId="2" fillId="0" borderId="2" xfId="1" applyNumberFormat="1" applyFont="1" applyFill="1" applyBorder="1" applyAlignment="1">
      <alignment vertical="center"/>
    </xf>
    <xf numFmtId="43" fontId="9" fillId="0" borderId="2" xfId="0" applyNumberFormat="1" applyFont="1" applyFill="1" applyBorder="1" applyAlignment="1">
      <alignment vertical="center"/>
    </xf>
    <xf numFmtId="43" fontId="3" fillId="0" borderId="0" xfId="1" applyFont="1" applyAlignment="1">
      <alignment vertical="top"/>
    </xf>
    <xf numFmtId="43" fontId="3" fillId="0" borderId="0" xfId="0" applyNumberFormat="1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3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3" fontId="8" fillId="0" borderId="0" xfId="0" applyNumberFormat="1" applyFont="1" applyBorder="1" applyAlignment="1">
      <alignment vertical="top"/>
    </xf>
    <xf numFmtId="0" fontId="6" fillId="3" borderId="2" xfId="0" applyFont="1" applyFill="1" applyBorder="1" applyAlignment="1">
      <alignment horizontal="center" vertical="center"/>
    </xf>
    <xf numFmtId="43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548"/>
  <sheetViews>
    <sheetView showGridLines="0" tabSelected="1" zoomScale="80" zoomScaleNormal="80" workbookViewId="0">
      <selection activeCell="A25" sqref="A25"/>
    </sheetView>
  </sheetViews>
  <sheetFormatPr baseColWidth="10" defaultRowHeight="12" x14ac:dyDescent="0.25"/>
  <cols>
    <col min="1" max="1" width="69" style="16" customWidth="1"/>
    <col min="2" max="2" width="23.85546875" style="8" customWidth="1"/>
    <col min="3" max="3" width="22.28515625" style="8" customWidth="1"/>
    <col min="4" max="4" width="23.85546875" style="8" customWidth="1"/>
    <col min="5" max="5" width="23" style="8" customWidth="1"/>
    <col min="6" max="6" width="26.28515625" style="8" bestFit="1" customWidth="1"/>
    <col min="7" max="7" width="15.85546875" style="16" customWidth="1"/>
    <col min="8" max="8" width="11.5703125" style="4"/>
    <col min="9" max="9" width="17.28515625" style="4" customWidth="1"/>
    <col min="10" max="10" width="21" style="4" customWidth="1"/>
    <col min="11" max="219" width="11.5703125" style="4"/>
    <col min="220" max="220" width="11" style="4" customWidth="1"/>
    <col min="221" max="221" width="18.5703125" style="4" customWidth="1"/>
    <col min="222" max="222" width="4.42578125" style="4" customWidth="1"/>
    <col min="223" max="223" width="71.28515625" style="4" customWidth="1"/>
    <col min="224" max="224" width="19.140625" style="4" customWidth="1"/>
    <col min="225" max="225" width="20.140625" style="4" bestFit="1" customWidth="1"/>
    <col min="226" max="226" width="18.5703125" style="4" bestFit="1" customWidth="1"/>
    <col min="227" max="227" width="17" style="4" bestFit="1" customWidth="1"/>
    <col min="228" max="228" width="17.5703125" style="4" bestFit="1" customWidth="1"/>
    <col min="229" max="475" width="11.5703125" style="4"/>
    <col min="476" max="476" width="11" style="4" customWidth="1"/>
    <col min="477" max="477" width="18.5703125" style="4" customWidth="1"/>
    <col min="478" max="478" width="4.42578125" style="4" customWidth="1"/>
    <col min="479" max="479" width="71.28515625" style="4" customWidth="1"/>
    <col min="480" max="480" width="19.140625" style="4" customWidth="1"/>
    <col min="481" max="481" width="20.140625" style="4" bestFit="1" customWidth="1"/>
    <col min="482" max="482" width="18.5703125" style="4" bestFit="1" customWidth="1"/>
    <col min="483" max="483" width="17" style="4" bestFit="1" customWidth="1"/>
    <col min="484" max="484" width="17.5703125" style="4" bestFit="1" customWidth="1"/>
    <col min="485" max="731" width="11.5703125" style="4"/>
    <col min="732" max="732" width="11" style="4" customWidth="1"/>
    <col min="733" max="733" width="18.5703125" style="4" customWidth="1"/>
    <col min="734" max="734" width="4.42578125" style="4" customWidth="1"/>
    <col min="735" max="735" width="71.28515625" style="4" customWidth="1"/>
    <col min="736" max="736" width="19.140625" style="4" customWidth="1"/>
    <col min="737" max="737" width="20.140625" style="4" bestFit="1" customWidth="1"/>
    <col min="738" max="738" width="18.5703125" style="4" bestFit="1" customWidth="1"/>
    <col min="739" max="739" width="17" style="4" bestFit="1" customWidth="1"/>
    <col min="740" max="740" width="17.5703125" style="4" bestFit="1" customWidth="1"/>
    <col min="741" max="987" width="11.5703125" style="4"/>
    <col min="988" max="988" width="11" style="4" customWidth="1"/>
    <col min="989" max="989" width="18.5703125" style="4" customWidth="1"/>
    <col min="990" max="990" width="4.42578125" style="4" customWidth="1"/>
    <col min="991" max="991" width="71.28515625" style="4" customWidth="1"/>
    <col min="992" max="992" width="19.140625" style="4" customWidth="1"/>
    <col min="993" max="993" width="20.140625" style="4" bestFit="1" customWidth="1"/>
    <col min="994" max="994" width="18.5703125" style="4" bestFit="1" customWidth="1"/>
    <col min="995" max="995" width="17" style="4" bestFit="1" customWidth="1"/>
    <col min="996" max="996" width="17.5703125" style="4" bestFit="1" customWidth="1"/>
    <col min="997" max="1243" width="11.5703125" style="4"/>
    <col min="1244" max="1244" width="11" style="4" customWidth="1"/>
    <col min="1245" max="1245" width="18.5703125" style="4" customWidth="1"/>
    <col min="1246" max="1246" width="4.42578125" style="4" customWidth="1"/>
    <col min="1247" max="1247" width="71.28515625" style="4" customWidth="1"/>
    <col min="1248" max="1248" width="19.140625" style="4" customWidth="1"/>
    <col min="1249" max="1249" width="20.140625" style="4" bestFit="1" customWidth="1"/>
    <col min="1250" max="1250" width="18.5703125" style="4" bestFit="1" customWidth="1"/>
    <col min="1251" max="1251" width="17" style="4" bestFit="1" customWidth="1"/>
    <col min="1252" max="1252" width="17.5703125" style="4" bestFit="1" customWidth="1"/>
    <col min="1253" max="1499" width="11.5703125" style="4"/>
    <col min="1500" max="1500" width="11" style="4" customWidth="1"/>
    <col min="1501" max="1501" width="18.5703125" style="4" customWidth="1"/>
    <col min="1502" max="1502" width="4.42578125" style="4" customWidth="1"/>
    <col min="1503" max="1503" width="71.28515625" style="4" customWidth="1"/>
    <col min="1504" max="1504" width="19.140625" style="4" customWidth="1"/>
    <col min="1505" max="1505" width="20.140625" style="4" bestFit="1" customWidth="1"/>
    <col min="1506" max="1506" width="18.5703125" style="4" bestFit="1" customWidth="1"/>
    <col min="1507" max="1507" width="17" style="4" bestFit="1" customWidth="1"/>
    <col min="1508" max="1508" width="17.5703125" style="4" bestFit="1" customWidth="1"/>
    <col min="1509" max="1755" width="11.5703125" style="4"/>
    <col min="1756" max="1756" width="11" style="4" customWidth="1"/>
    <col min="1757" max="1757" width="18.5703125" style="4" customWidth="1"/>
    <col min="1758" max="1758" width="4.42578125" style="4" customWidth="1"/>
    <col min="1759" max="1759" width="71.28515625" style="4" customWidth="1"/>
    <col min="1760" max="1760" width="19.140625" style="4" customWidth="1"/>
    <col min="1761" max="1761" width="20.140625" style="4" bestFit="1" customWidth="1"/>
    <col min="1762" max="1762" width="18.5703125" style="4" bestFit="1" customWidth="1"/>
    <col min="1763" max="1763" width="17" style="4" bestFit="1" customWidth="1"/>
    <col min="1764" max="1764" width="17.5703125" style="4" bestFit="1" customWidth="1"/>
    <col min="1765" max="2011" width="11.5703125" style="4"/>
    <col min="2012" max="2012" width="11" style="4" customWidth="1"/>
    <col min="2013" max="2013" width="18.5703125" style="4" customWidth="1"/>
    <col min="2014" max="2014" width="4.42578125" style="4" customWidth="1"/>
    <col min="2015" max="2015" width="71.28515625" style="4" customWidth="1"/>
    <col min="2016" max="2016" width="19.140625" style="4" customWidth="1"/>
    <col min="2017" max="2017" width="20.140625" style="4" bestFit="1" customWidth="1"/>
    <col min="2018" max="2018" width="18.5703125" style="4" bestFit="1" customWidth="1"/>
    <col min="2019" max="2019" width="17" style="4" bestFit="1" customWidth="1"/>
    <col min="2020" max="2020" width="17.5703125" style="4" bestFit="1" customWidth="1"/>
    <col min="2021" max="2267" width="11.5703125" style="4"/>
    <col min="2268" max="2268" width="11" style="4" customWidth="1"/>
    <col min="2269" max="2269" width="18.5703125" style="4" customWidth="1"/>
    <col min="2270" max="2270" width="4.42578125" style="4" customWidth="1"/>
    <col min="2271" max="2271" width="71.28515625" style="4" customWidth="1"/>
    <col min="2272" max="2272" width="19.140625" style="4" customWidth="1"/>
    <col min="2273" max="2273" width="20.140625" style="4" bestFit="1" customWidth="1"/>
    <col min="2274" max="2274" width="18.5703125" style="4" bestFit="1" customWidth="1"/>
    <col min="2275" max="2275" width="17" style="4" bestFit="1" customWidth="1"/>
    <col min="2276" max="2276" width="17.5703125" style="4" bestFit="1" customWidth="1"/>
    <col min="2277" max="2523" width="11.5703125" style="4"/>
    <col min="2524" max="2524" width="11" style="4" customWidth="1"/>
    <col min="2525" max="2525" width="18.5703125" style="4" customWidth="1"/>
    <col min="2526" max="2526" width="4.42578125" style="4" customWidth="1"/>
    <col min="2527" max="2527" width="71.28515625" style="4" customWidth="1"/>
    <col min="2528" max="2528" width="19.140625" style="4" customWidth="1"/>
    <col min="2529" max="2529" width="20.140625" style="4" bestFit="1" customWidth="1"/>
    <col min="2530" max="2530" width="18.5703125" style="4" bestFit="1" customWidth="1"/>
    <col min="2531" max="2531" width="17" style="4" bestFit="1" customWidth="1"/>
    <col min="2532" max="2532" width="17.5703125" style="4" bestFit="1" customWidth="1"/>
    <col min="2533" max="2779" width="11.5703125" style="4"/>
    <col min="2780" max="2780" width="11" style="4" customWidth="1"/>
    <col min="2781" max="2781" width="18.5703125" style="4" customWidth="1"/>
    <col min="2782" max="2782" width="4.42578125" style="4" customWidth="1"/>
    <col min="2783" max="2783" width="71.28515625" style="4" customWidth="1"/>
    <col min="2784" max="2784" width="19.140625" style="4" customWidth="1"/>
    <col min="2785" max="2785" width="20.140625" style="4" bestFit="1" customWidth="1"/>
    <col min="2786" max="2786" width="18.5703125" style="4" bestFit="1" customWidth="1"/>
    <col min="2787" max="2787" width="17" style="4" bestFit="1" customWidth="1"/>
    <col min="2788" max="2788" width="17.5703125" style="4" bestFit="1" customWidth="1"/>
    <col min="2789" max="3035" width="11.5703125" style="4"/>
    <col min="3036" max="3036" width="11" style="4" customWidth="1"/>
    <col min="3037" max="3037" width="18.5703125" style="4" customWidth="1"/>
    <col min="3038" max="3038" width="4.42578125" style="4" customWidth="1"/>
    <col min="3039" max="3039" width="71.28515625" style="4" customWidth="1"/>
    <col min="3040" max="3040" width="19.140625" style="4" customWidth="1"/>
    <col min="3041" max="3041" width="20.140625" style="4" bestFit="1" customWidth="1"/>
    <col min="3042" max="3042" width="18.5703125" style="4" bestFit="1" customWidth="1"/>
    <col min="3043" max="3043" width="17" style="4" bestFit="1" customWidth="1"/>
    <col min="3044" max="3044" width="17.5703125" style="4" bestFit="1" customWidth="1"/>
    <col min="3045" max="3291" width="11.5703125" style="4"/>
    <col min="3292" max="3292" width="11" style="4" customWidth="1"/>
    <col min="3293" max="3293" width="18.5703125" style="4" customWidth="1"/>
    <col min="3294" max="3294" width="4.42578125" style="4" customWidth="1"/>
    <col min="3295" max="3295" width="71.28515625" style="4" customWidth="1"/>
    <col min="3296" max="3296" width="19.140625" style="4" customWidth="1"/>
    <col min="3297" max="3297" width="20.140625" style="4" bestFit="1" customWidth="1"/>
    <col min="3298" max="3298" width="18.5703125" style="4" bestFit="1" customWidth="1"/>
    <col min="3299" max="3299" width="17" style="4" bestFit="1" customWidth="1"/>
    <col min="3300" max="3300" width="17.5703125" style="4" bestFit="1" customWidth="1"/>
    <col min="3301" max="3547" width="11.5703125" style="4"/>
    <col min="3548" max="3548" width="11" style="4" customWidth="1"/>
    <col min="3549" max="3549" width="18.5703125" style="4" customWidth="1"/>
    <col min="3550" max="3550" width="4.42578125" style="4" customWidth="1"/>
    <col min="3551" max="3551" width="71.28515625" style="4" customWidth="1"/>
    <col min="3552" max="3552" width="19.140625" style="4" customWidth="1"/>
    <col min="3553" max="3553" width="20.140625" style="4" bestFit="1" customWidth="1"/>
    <col min="3554" max="3554" width="18.5703125" style="4" bestFit="1" customWidth="1"/>
    <col min="3555" max="3555" width="17" style="4" bestFit="1" customWidth="1"/>
    <col min="3556" max="3556" width="17.5703125" style="4" bestFit="1" customWidth="1"/>
    <col min="3557" max="3803" width="11.5703125" style="4"/>
    <col min="3804" max="3804" width="11" style="4" customWidth="1"/>
    <col min="3805" max="3805" width="18.5703125" style="4" customWidth="1"/>
    <col min="3806" max="3806" width="4.42578125" style="4" customWidth="1"/>
    <col min="3807" max="3807" width="71.28515625" style="4" customWidth="1"/>
    <col min="3808" max="3808" width="19.140625" style="4" customWidth="1"/>
    <col min="3809" max="3809" width="20.140625" style="4" bestFit="1" customWidth="1"/>
    <col min="3810" max="3810" width="18.5703125" style="4" bestFit="1" customWidth="1"/>
    <col min="3811" max="3811" width="17" style="4" bestFit="1" customWidth="1"/>
    <col min="3812" max="3812" width="17.5703125" style="4" bestFit="1" customWidth="1"/>
    <col min="3813" max="4059" width="11.5703125" style="4"/>
    <col min="4060" max="4060" width="11" style="4" customWidth="1"/>
    <col min="4061" max="4061" width="18.5703125" style="4" customWidth="1"/>
    <col min="4062" max="4062" width="4.42578125" style="4" customWidth="1"/>
    <col min="4063" max="4063" width="71.28515625" style="4" customWidth="1"/>
    <col min="4064" max="4064" width="19.140625" style="4" customWidth="1"/>
    <col min="4065" max="4065" width="20.140625" style="4" bestFit="1" customWidth="1"/>
    <col min="4066" max="4066" width="18.5703125" style="4" bestFit="1" customWidth="1"/>
    <col min="4067" max="4067" width="17" style="4" bestFit="1" customWidth="1"/>
    <col min="4068" max="4068" width="17.5703125" style="4" bestFit="1" customWidth="1"/>
    <col min="4069" max="4315" width="11.5703125" style="4"/>
    <col min="4316" max="4316" width="11" style="4" customWidth="1"/>
    <col min="4317" max="4317" width="18.5703125" style="4" customWidth="1"/>
    <col min="4318" max="4318" width="4.42578125" style="4" customWidth="1"/>
    <col min="4319" max="4319" width="71.28515625" style="4" customWidth="1"/>
    <col min="4320" max="4320" width="19.140625" style="4" customWidth="1"/>
    <col min="4321" max="4321" width="20.140625" style="4" bestFit="1" customWidth="1"/>
    <col min="4322" max="4322" width="18.5703125" style="4" bestFit="1" customWidth="1"/>
    <col min="4323" max="4323" width="17" style="4" bestFit="1" customWidth="1"/>
    <col min="4324" max="4324" width="17.5703125" style="4" bestFit="1" customWidth="1"/>
    <col min="4325" max="4571" width="11.5703125" style="4"/>
    <col min="4572" max="4572" width="11" style="4" customWidth="1"/>
    <col min="4573" max="4573" width="18.5703125" style="4" customWidth="1"/>
    <col min="4574" max="4574" width="4.42578125" style="4" customWidth="1"/>
    <col min="4575" max="4575" width="71.28515625" style="4" customWidth="1"/>
    <col min="4576" max="4576" width="19.140625" style="4" customWidth="1"/>
    <col min="4577" max="4577" width="20.140625" style="4" bestFit="1" customWidth="1"/>
    <col min="4578" max="4578" width="18.5703125" style="4" bestFit="1" customWidth="1"/>
    <col min="4579" max="4579" width="17" style="4" bestFit="1" customWidth="1"/>
    <col min="4580" max="4580" width="17.5703125" style="4" bestFit="1" customWidth="1"/>
    <col min="4581" max="4827" width="11.5703125" style="4"/>
    <col min="4828" max="4828" width="11" style="4" customWidth="1"/>
    <col min="4829" max="4829" width="18.5703125" style="4" customWidth="1"/>
    <col min="4830" max="4830" width="4.42578125" style="4" customWidth="1"/>
    <col min="4831" max="4831" width="71.28515625" style="4" customWidth="1"/>
    <col min="4832" max="4832" width="19.140625" style="4" customWidth="1"/>
    <col min="4833" max="4833" width="20.140625" style="4" bestFit="1" customWidth="1"/>
    <col min="4834" max="4834" width="18.5703125" style="4" bestFit="1" customWidth="1"/>
    <col min="4835" max="4835" width="17" style="4" bestFit="1" customWidth="1"/>
    <col min="4836" max="4836" width="17.5703125" style="4" bestFit="1" customWidth="1"/>
    <col min="4837" max="5083" width="11.5703125" style="4"/>
    <col min="5084" max="5084" width="11" style="4" customWidth="1"/>
    <col min="5085" max="5085" width="18.5703125" style="4" customWidth="1"/>
    <col min="5086" max="5086" width="4.42578125" style="4" customWidth="1"/>
    <col min="5087" max="5087" width="71.28515625" style="4" customWidth="1"/>
    <col min="5088" max="5088" width="19.140625" style="4" customWidth="1"/>
    <col min="5089" max="5089" width="20.140625" style="4" bestFit="1" customWidth="1"/>
    <col min="5090" max="5090" width="18.5703125" style="4" bestFit="1" customWidth="1"/>
    <col min="5091" max="5091" width="17" style="4" bestFit="1" customWidth="1"/>
    <col min="5092" max="5092" width="17.5703125" style="4" bestFit="1" customWidth="1"/>
    <col min="5093" max="5339" width="11.5703125" style="4"/>
    <col min="5340" max="5340" width="11" style="4" customWidth="1"/>
    <col min="5341" max="5341" width="18.5703125" style="4" customWidth="1"/>
    <col min="5342" max="5342" width="4.42578125" style="4" customWidth="1"/>
    <col min="5343" max="5343" width="71.28515625" style="4" customWidth="1"/>
    <col min="5344" max="5344" width="19.140625" style="4" customWidth="1"/>
    <col min="5345" max="5345" width="20.140625" style="4" bestFit="1" customWidth="1"/>
    <col min="5346" max="5346" width="18.5703125" style="4" bestFit="1" customWidth="1"/>
    <col min="5347" max="5347" width="17" style="4" bestFit="1" customWidth="1"/>
    <col min="5348" max="5348" width="17.5703125" style="4" bestFit="1" customWidth="1"/>
    <col min="5349" max="5595" width="11.5703125" style="4"/>
    <col min="5596" max="5596" width="11" style="4" customWidth="1"/>
    <col min="5597" max="5597" width="18.5703125" style="4" customWidth="1"/>
    <col min="5598" max="5598" width="4.42578125" style="4" customWidth="1"/>
    <col min="5599" max="5599" width="71.28515625" style="4" customWidth="1"/>
    <col min="5600" max="5600" width="19.140625" style="4" customWidth="1"/>
    <col min="5601" max="5601" width="20.140625" style="4" bestFit="1" customWidth="1"/>
    <col min="5602" max="5602" width="18.5703125" style="4" bestFit="1" customWidth="1"/>
    <col min="5603" max="5603" width="17" style="4" bestFit="1" customWidth="1"/>
    <col min="5604" max="5604" width="17.5703125" style="4" bestFit="1" customWidth="1"/>
    <col min="5605" max="5851" width="11.5703125" style="4"/>
    <col min="5852" max="5852" width="11" style="4" customWidth="1"/>
    <col min="5853" max="5853" width="18.5703125" style="4" customWidth="1"/>
    <col min="5854" max="5854" width="4.42578125" style="4" customWidth="1"/>
    <col min="5855" max="5855" width="71.28515625" style="4" customWidth="1"/>
    <col min="5856" max="5856" width="19.140625" style="4" customWidth="1"/>
    <col min="5857" max="5857" width="20.140625" style="4" bestFit="1" customWidth="1"/>
    <col min="5858" max="5858" width="18.5703125" style="4" bestFit="1" customWidth="1"/>
    <col min="5859" max="5859" width="17" style="4" bestFit="1" customWidth="1"/>
    <col min="5860" max="5860" width="17.5703125" style="4" bestFit="1" customWidth="1"/>
    <col min="5861" max="6107" width="11.5703125" style="4"/>
    <col min="6108" max="6108" width="11" style="4" customWidth="1"/>
    <col min="6109" max="6109" width="18.5703125" style="4" customWidth="1"/>
    <col min="6110" max="6110" width="4.42578125" style="4" customWidth="1"/>
    <col min="6111" max="6111" width="71.28515625" style="4" customWidth="1"/>
    <col min="6112" max="6112" width="19.140625" style="4" customWidth="1"/>
    <col min="6113" max="6113" width="20.140625" style="4" bestFit="1" customWidth="1"/>
    <col min="6114" max="6114" width="18.5703125" style="4" bestFit="1" customWidth="1"/>
    <col min="6115" max="6115" width="17" style="4" bestFit="1" customWidth="1"/>
    <col min="6116" max="6116" width="17.5703125" style="4" bestFit="1" customWidth="1"/>
    <col min="6117" max="6363" width="11.5703125" style="4"/>
    <col min="6364" max="6364" width="11" style="4" customWidth="1"/>
    <col min="6365" max="6365" width="18.5703125" style="4" customWidth="1"/>
    <col min="6366" max="6366" width="4.42578125" style="4" customWidth="1"/>
    <col min="6367" max="6367" width="71.28515625" style="4" customWidth="1"/>
    <col min="6368" max="6368" width="19.140625" style="4" customWidth="1"/>
    <col min="6369" max="6369" width="20.140625" style="4" bestFit="1" customWidth="1"/>
    <col min="6370" max="6370" width="18.5703125" style="4" bestFit="1" customWidth="1"/>
    <col min="6371" max="6371" width="17" style="4" bestFit="1" customWidth="1"/>
    <col min="6372" max="6372" width="17.5703125" style="4" bestFit="1" customWidth="1"/>
    <col min="6373" max="6619" width="11.5703125" style="4"/>
    <col min="6620" max="6620" width="11" style="4" customWidth="1"/>
    <col min="6621" max="6621" width="18.5703125" style="4" customWidth="1"/>
    <col min="6622" max="6622" width="4.42578125" style="4" customWidth="1"/>
    <col min="6623" max="6623" width="71.28515625" style="4" customWidth="1"/>
    <col min="6624" max="6624" width="19.140625" style="4" customWidth="1"/>
    <col min="6625" max="6625" width="20.140625" style="4" bestFit="1" customWidth="1"/>
    <col min="6626" max="6626" width="18.5703125" style="4" bestFit="1" customWidth="1"/>
    <col min="6627" max="6627" width="17" style="4" bestFit="1" customWidth="1"/>
    <col min="6628" max="6628" width="17.5703125" style="4" bestFit="1" customWidth="1"/>
    <col min="6629" max="6875" width="11.5703125" style="4"/>
    <col min="6876" max="6876" width="11" style="4" customWidth="1"/>
    <col min="6877" max="6877" width="18.5703125" style="4" customWidth="1"/>
    <col min="6878" max="6878" width="4.42578125" style="4" customWidth="1"/>
    <col min="6879" max="6879" width="71.28515625" style="4" customWidth="1"/>
    <col min="6880" max="6880" width="19.140625" style="4" customWidth="1"/>
    <col min="6881" max="6881" width="20.140625" style="4" bestFit="1" customWidth="1"/>
    <col min="6882" max="6882" width="18.5703125" style="4" bestFit="1" customWidth="1"/>
    <col min="6883" max="6883" width="17" style="4" bestFit="1" customWidth="1"/>
    <col min="6884" max="6884" width="17.5703125" style="4" bestFit="1" customWidth="1"/>
    <col min="6885" max="7131" width="11.5703125" style="4"/>
    <col min="7132" max="7132" width="11" style="4" customWidth="1"/>
    <col min="7133" max="7133" width="18.5703125" style="4" customWidth="1"/>
    <col min="7134" max="7134" width="4.42578125" style="4" customWidth="1"/>
    <col min="7135" max="7135" width="71.28515625" style="4" customWidth="1"/>
    <col min="7136" max="7136" width="19.140625" style="4" customWidth="1"/>
    <col min="7137" max="7137" width="20.140625" style="4" bestFit="1" customWidth="1"/>
    <col min="7138" max="7138" width="18.5703125" style="4" bestFit="1" customWidth="1"/>
    <col min="7139" max="7139" width="17" style="4" bestFit="1" customWidth="1"/>
    <col min="7140" max="7140" width="17.5703125" style="4" bestFit="1" customWidth="1"/>
    <col min="7141" max="7387" width="11.5703125" style="4"/>
    <col min="7388" max="7388" width="11" style="4" customWidth="1"/>
    <col min="7389" max="7389" width="18.5703125" style="4" customWidth="1"/>
    <col min="7390" max="7390" width="4.42578125" style="4" customWidth="1"/>
    <col min="7391" max="7391" width="71.28515625" style="4" customWidth="1"/>
    <col min="7392" max="7392" width="19.140625" style="4" customWidth="1"/>
    <col min="7393" max="7393" width="20.140625" style="4" bestFit="1" customWidth="1"/>
    <col min="7394" max="7394" width="18.5703125" style="4" bestFit="1" customWidth="1"/>
    <col min="7395" max="7395" width="17" style="4" bestFit="1" customWidth="1"/>
    <col min="7396" max="7396" width="17.5703125" style="4" bestFit="1" customWidth="1"/>
    <col min="7397" max="7643" width="11.5703125" style="4"/>
    <col min="7644" max="7644" width="11" style="4" customWidth="1"/>
    <col min="7645" max="7645" width="18.5703125" style="4" customWidth="1"/>
    <col min="7646" max="7646" width="4.42578125" style="4" customWidth="1"/>
    <col min="7647" max="7647" width="71.28515625" style="4" customWidth="1"/>
    <col min="7648" max="7648" width="19.140625" style="4" customWidth="1"/>
    <col min="7649" max="7649" width="20.140625" style="4" bestFit="1" customWidth="1"/>
    <col min="7650" max="7650" width="18.5703125" style="4" bestFit="1" customWidth="1"/>
    <col min="7651" max="7651" width="17" style="4" bestFit="1" customWidth="1"/>
    <col min="7652" max="7652" width="17.5703125" style="4" bestFit="1" customWidth="1"/>
    <col min="7653" max="7899" width="11.5703125" style="4"/>
    <col min="7900" max="7900" width="11" style="4" customWidth="1"/>
    <col min="7901" max="7901" width="18.5703125" style="4" customWidth="1"/>
    <col min="7902" max="7902" width="4.42578125" style="4" customWidth="1"/>
    <col min="7903" max="7903" width="71.28515625" style="4" customWidth="1"/>
    <col min="7904" max="7904" width="19.140625" style="4" customWidth="1"/>
    <col min="7905" max="7905" width="20.140625" style="4" bestFit="1" customWidth="1"/>
    <col min="7906" max="7906" width="18.5703125" style="4" bestFit="1" customWidth="1"/>
    <col min="7907" max="7907" width="17" style="4" bestFit="1" customWidth="1"/>
    <col min="7908" max="7908" width="17.5703125" style="4" bestFit="1" customWidth="1"/>
    <col min="7909" max="8155" width="11.5703125" style="4"/>
    <col min="8156" max="8156" width="11" style="4" customWidth="1"/>
    <col min="8157" max="8157" width="18.5703125" style="4" customWidth="1"/>
    <col min="8158" max="8158" width="4.42578125" style="4" customWidth="1"/>
    <col min="8159" max="8159" width="71.28515625" style="4" customWidth="1"/>
    <col min="8160" max="8160" width="19.140625" style="4" customWidth="1"/>
    <col min="8161" max="8161" width="20.140625" style="4" bestFit="1" customWidth="1"/>
    <col min="8162" max="8162" width="18.5703125" style="4" bestFit="1" customWidth="1"/>
    <col min="8163" max="8163" width="17" style="4" bestFit="1" customWidth="1"/>
    <col min="8164" max="8164" width="17.5703125" style="4" bestFit="1" customWidth="1"/>
    <col min="8165" max="8411" width="11.5703125" style="4"/>
    <col min="8412" max="8412" width="11" style="4" customWidth="1"/>
    <col min="8413" max="8413" width="18.5703125" style="4" customWidth="1"/>
    <col min="8414" max="8414" width="4.42578125" style="4" customWidth="1"/>
    <col min="8415" max="8415" width="71.28515625" style="4" customWidth="1"/>
    <col min="8416" max="8416" width="19.140625" style="4" customWidth="1"/>
    <col min="8417" max="8417" width="20.140625" style="4" bestFit="1" customWidth="1"/>
    <col min="8418" max="8418" width="18.5703125" style="4" bestFit="1" customWidth="1"/>
    <col min="8419" max="8419" width="17" style="4" bestFit="1" customWidth="1"/>
    <col min="8420" max="8420" width="17.5703125" style="4" bestFit="1" customWidth="1"/>
    <col min="8421" max="8667" width="11.5703125" style="4"/>
    <col min="8668" max="8668" width="11" style="4" customWidth="1"/>
    <col min="8669" max="8669" width="18.5703125" style="4" customWidth="1"/>
    <col min="8670" max="8670" width="4.42578125" style="4" customWidth="1"/>
    <col min="8671" max="8671" width="71.28515625" style="4" customWidth="1"/>
    <col min="8672" max="8672" width="19.140625" style="4" customWidth="1"/>
    <col min="8673" max="8673" width="20.140625" style="4" bestFit="1" customWidth="1"/>
    <col min="8674" max="8674" width="18.5703125" style="4" bestFit="1" customWidth="1"/>
    <col min="8675" max="8675" width="17" style="4" bestFit="1" customWidth="1"/>
    <col min="8676" max="8676" width="17.5703125" style="4" bestFit="1" customWidth="1"/>
    <col min="8677" max="8923" width="11.5703125" style="4"/>
    <col min="8924" max="8924" width="11" style="4" customWidth="1"/>
    <col min="8925" max="8925" width="18.5703125" style="4" customWidth="1"/>
    <col min="8926" max="8926" width="4.42578125" style="4" customWidth="1"/>
    <col min="8927" max="8927" width="71.28515625" style="4" customWidth="1"/>
    <col min="8928" max="8928" width="19.140625" style="4" customWidth="1"/>
    <col min="8929" max="8929" width="20.140625" style="4" bestFit="1" customWidth="1"/>
    <col min="8930" max="8930" width="18.5703125" style="4" bestFit="1" customWidth="1"/>
    <col min="8931" max="8931" width="17" style="4" bestFit="1" customWidth="1"/>
    <col min="8932" max="8932" width="17.5703125" style="4" bestFit="1" customWidth="1"/>
    <col min="8933" max="9179" width="11.5703125" style="4"/>
    <col min="9180" max="9180" width="11" style="4" customWidth="1"/>
    <col min="9181" max="9181" width="18.5703125" style="4" customWidth="1"/>
    <col min="9182" max="9182" width="4.42578125" style="4" customWidth="1"/>
    <col min="9183" max="9183" width="71.28515625" style="4" customWidth="1"/>
    <col min="9184" max="9184" width="19.140625" style="4" customWidth="1"/>
    <col min="9185" max="9185" width="20.140625" style="4" bestFit="1" customWidth="1"/>
    <col min="9186" max="9186" width="18.5703125" style="4" bestFit="1" customWidth="1"/>
    <col min="9187" max="9187" width="17" style="4" bestFit="1" customWidth="1"/>
    <col min="9188" max="9188" width="17.5703125" style="4" bestFit="1" customWidth="1"/>
    <col min="9189" max="9435" width="11.5703125" style="4"/>
    <col min="9436" max="9436" width="11" style="4" customWidth="1"/>
    <col min="9437" max="9437" width="18.5703125" style="4" customWidth="1"/>
    <col min="9438" max="9438" width="4.42578125" style="4" customWidth="1"/>
    <col min="9439" max="9439" width="71.28515625" style="4" customWidth="1"/>
    <col min="9440" max="9440" width="19.140625" style="4" customWidth="1"/>
    <col min="9441" max="9441" width="20.140625" style="4" bestFit="1" customWidth="1"/>
    <col min="9442" max="9442" width="18.5703125" style="4" bestFit="1" customWidth="1"/>
    <col min="9443" max="9443" width="17" style="4" bestFit="1" customWidth="1"/>
    <col min="9444" max="9444" width="17.5703125" style="4" bestFit="1" customWidth="1"/>
    <col min="9445" max="9691" width="11.5703125" style="4"/>
    <col min="9692" max="9692" width="11" style="4" customWidth="1"/>
    <col min="9693" max="9693" width="18.5703125" style="4" customWidth="1"/>
    <col min="9694" max="9694" width="4.42578125" style="4" customWidth="1"/>
    <col min="9695" max="9695" width="71.28515625" style="4" customWidth="1"/>
    <col min="9696" max="9696" width="19.140625" style="4" customWidth="1"/>
    <col min="9697" max="9697" width="20.140625" style="4" bestFit="1" customWidth="1"/>
    <col min="9698" max="9698" width="18.5703125" style="4" bestFit="1" customWidth="1"/>
    <col min="9699" max="9699" width="17" style="4" bestFit="1" customWidth="1"/>
    <col min="9700" max="9700" width="17.5703125" style="4" bestFit="1" customWidth="1"/>
    <col min="9701" max="9947" width="11.5703125" style="4"/>
    <col min="9948" max="9948" width="11" style="4" customWidth="1"/>
    <col min="9949" max="9949" width="18.5703125" style="4" customWidth="1"/>
    <col min="9950" max="9950" width="4.42578125" style="4" customWidth="1"/>
    <col min="9951" max="9951" width="71.28515625" style="4" customWidth="1"/>
    <col min="9952" max="9952" width="19.140625" style="4" customWidth="1"/>
    <col min="9953" max="9953" width="20.140625" style="4" bestFit="1" customWidth="1"/>
    <col min="9954" max="9954" width="18.5703125" style="4" bestFit="1" customWidth="1"/>
    <col min="9955" max="9955" width="17" style="4" bestFit="1" customWidth="1"/>
    <col min="9956" max="9956" width="17.5703125" style="4" bestFit="1" customWidth="1"/>
    <col min="9957" max="10203" width="11.5703125" style="4"/>
    <col min="10204" max="10204" width="11" style="4" customWidth="1"/>
    <col min="10205" max="10205" width="18.5703125" style="4" customWidth="1"/>
    <col min="10206" max="10206" width="4.42578125" style="4" customWidth="1"/>
    <col min="10207" max="10207" width="71.28515625" style="4" customWidth="1"/>
    <col min="10208" max="10208" width="19.140625" style="4" customWidth="1"/>
    <col min="10209" max="10209" width="20.140625" style="4" bestFit="1" customWidth="1"/>
    <col min="10210" max="10210" width="18.5703125" style="4" bestFit="1" customWidth="1"/>
    <col min="10211" max="10211" width="17" style="4" bestFit="1" customWidth="1"/>
    <col min="10212" max="10212" width="17.5703125" style="4" bestFit="1" customWidth="1"/>
    <col min="10213" max="10459" width="11.5703125" style="4"/>
    <col min="10460" max="10460" width="11" style="4" customWidth="1"/>
    <col min="10461" max="10461" width="18.5703125" style="4" customWidth="1"/>
    <col min="10462" max="10462" width="4.42578125" style="4" customWidth="1"/>
    <col min="10463" max="10463" width="71.28515625" style="4" customWidth="1"/>
    <col min="10464" max="10464" width="19.140625" style="4" customWidth="1"/>
    <col min="10465" max="10465" width="20.140625" style="4" bestFit="1" customWidth="1"/>
    <col min="10466" max="10466" width="18.5703125" style="4" bestFit="1" customWidth="1"/>
    <col min="10467" max="10467" width="17" style="4" bestFit="1" customWidth="1"/>
    <col min="10468" max="10468" width="17.5703125" style="4" bestFit="1" customWidth="1"/>
    <col min="10469" max="10715" width="11.5703125" style="4"/>
    <col min="10716" max="10716" width="11" style="4" customWidth="1"/>
    <col min="10717" max="10717" width="18.5703125" style="4" customWidth="1"/>
    <col min="10718" max="10718" width="4.42578125" style="4" customWidth="1"/>
    <col min="10719" max="10719" width="71.28515625" style="4" customWidth="1"/>
    <col min="10720" max="10720" width="19.140625" style="4" customWidth="1"/>
    <col min="10721" max="10721" width="20.140625" style="4" bestFit="1" customWidth="1"/>
    <col min="10722" max="10722" width="18.5703125" style="4" bestFit="1" customWidth="1"/>
    <col min="10723" max="10723" width="17" style="4" bestFit="1" customWidth="1"/>
    <col min="10724" max="10724" width="17.5703125" style="4" bestFit="1" customWidth="1"/>
    <col min="10725" max="10971" width="11.5703125" style="4"/>
    <col min="10972" max="10972" width="11" style="4" customWidth="1"/>
    <col min="10973" max="10973" width="18.5703125" style="4" customWidth="1"/>
    <col min="10974" max="10974" width="4.42578125" style="4" customWidth="1"/>
    <col min="10975" max="10975" width="71.28515625" style="4" customWidth="1"/>
    <col min="10976" max="10976" width="19.140625" style="4" customWidth="1"/>
    <col min="10977" max="10977" width="20.140625" style="4" bestFit="1" customWidth="1"/>
    <col min="10978" max="10978" width="18.5703125" style="4" bestFit="1" customWidth="1"/>
    <col min="10979" max="10979" width="17" style="4" bestFit="1" customWidth="1"/>
    <col min="10980" max="10980" width="17.5703125" style="4" bestFit="1" customWidth="1"/>
    <col min="10981" max="11227" width="11.5703125" style="4"/>
    <col min="11228" max="11228" width="11" style="4" customWidth="1"/>
    <col min="11229" max="11229" width="18.5703125" style="4" customWidth="1"/>
    <col min="11230" max="11230" width="4.42578125" style="4" customWidth="1"/>
    <col min="11231" max="11231" width="71.28515625" style="4" customWidth="1"/>
    <col min="11232" max="11232" width="19.140625" style="4" customWidth="1"/>
    <col min="11233" max="11233" width="20.140625" style="4" bestFit="1" customWidth="1"/>
    <col min="11234" max="11234" width="18.5703125" style="4" bestFit="1" customWidth="1"/>
    <col min="11235" max="11235" width="17" style="4" bestFit="1" customWidth="1"/>
    <col min="11236" max="11236" width="17.5703125" style="4" bestFit="1" customWidth="1"/>
    <col min="11237" max="11483" width="11.5703125" style="4"/>
    <col min="11484" max="11484" width="11" style="4" customWidth="1"/>
    <col min="11485" max="11485" width="18.5703125" style="4" customWidth="1"/>
    <col min="11486" max="11486" width="4.42578125" style="4" customWidth="1"/>
    <col min="11487" max="11487" width="71.28515625" style="4" customWidth="1"/>
    <col min="11488" max="11488" width="19.140625" style="4" customWidth="1"/>
    <col min="11489" max="11489" width="20.140625" style="4" bestFit="1" customWidth="1"/>
    <col min="11490" max="11490" width="18.5703125" style="4" bestFit="1" customWidth="1"/>
    <col min="11491" max="11491" width="17" style="4" bestFit="1" customWidth="1"/>
    <col min="11492" max="11492" width="17.5703125" style="4" bestFit="1" customWidth="1"/>
    <col min="11493" max="11739" width="11.5703125" style="4"/>
    <col min="11740" max="11740" width="11" style="4" customWidth="1"/>
    <col min="11741" max="11741" width="18.5703125" style="4" customWidth="1"/>
    <col min="11742" max="11742" width="4.42578125" style="4" customWidth="1"/>
    <col min="11743" max="11743" width="71.28515625" style="4" customWidth="1"/>
    <col min="11744" max="11744" width="19.140625" style="4" customWidth="1"/>
    <col min="11745" max="11745" width="20.140625" style="4" bestFit="1" customWidth="1"/>
    <col min="11746" max="11746" width="18.5703125" style="4" bestFit="1" customWidth="1"/>
    <col min="11747" max="11747" width="17" style="4" bestFit="1" customWidth="1"/>
    <col min="11748" max="11748" width="17.5703125" style="4" bestFit="1" customWidth="1"/>
    <col min="11749" max="11995" width="11.5703125" style="4"/>
    <col min="11996" max="11996" width="11" style="4" customWidth="1"/>
    <col min="11997" max="11997" width="18.5703125" style="4" customWidth="1"/>
    <col min="11998" max="11998" width="4.42578125" style="4" customWidth="1"/>
    <col min="11999" max="11999" width="71.28515625" style="4" customWidth="1"/>
    <col min="12000" max="12000" width="19.140625" style="4" customWidth="1"/>
    <col min="12001" max="12001" width="20.140625" style="4" bestFit="1" customWidth="1"/>
    <col min="12002" max="12002" width="18.5703125" style="4" bestFit="1" customWidth="1"/>
    <col min="12003" max="12003" width="17" style="4" bestFit="1" customWidth="1"/>
    <col min="12004" max="12004" width="17.5703125" style="4" bestFit="1" customWidth="1"/>
    <col min="12005" max="12251" width="11.5703125" style="4"/>
    <col min="12252" max="12252" width="11" style="4" customWidth="1"/>
    <col min="12253" max="12253" width="18.5703125" style="4" customWidth="1"/>
    <col min="12254" max="12254" width="4.42578125" style="4" customWidth="1"/>
    <col min="12255" max="12255" width="71.28515625" style="4" customWidth="1"/>
    <col min="12256" max="12256" width="19.140625" style="4" customWidth="1"/>
    <col min="12257" max="12257" width="20.140625" style="4" bestFit="1" customWidth="1"/>
    <col min="12258" max="12258" width="18.5703125" style="4" bestFit="1" customWidth="1"/>
    <col min="12259" max="12259" width="17" style="4" bestFit="1" customWidth="1"/>
    <col min="12260" max="12260" width="17.5703125" style="4" bestFit="1" customWidth="1"/>
    <col min="12261" max="12507" width="11.5703125" style="4"/>
    <col min="12508" max="12508" width="11" style="4" customWidth="1"/>
    <col min="12509" max="12509" width="18.5703125" style="4" customWidth="1"/>
    <col min="12510" max="12510" width="4.42578125" style="4" customWidth="1"/>
    <col min="12511" max="12511" width="71.28515625" style="4" customWidth="1"/>
    <col min="12512" max="12512" width="19.140625" style="4" customWidth="1"/>
    <col min="12513" max="12513" width="20.140625" style="4" bestFit="1" customWidth="1"/>
    <col min="12514" max="12514" width="18.5703125" style="4" bestFit="1" customWidth="1"/>
    <col min="12515" max="12515" width="17" style="4" bestFit="1" customWidth="1"/>
    <col min="12516" max="12516" width="17.5703125" style="4" bestFit="1" customWidth="1"/>
    <col min="12517" max="12763" width="11.5703125" style="4"/>
    <col min="12764" max="12764" width="11" style="4" customWidth="1"/>
    <col min="12765" max="12765" width="18.5703125" style="4" customWidth="1"/>
    <col min="12766" max="12766" width="4.42578125" style="4" customWidth="1"/>
    <col min="12767" max="12767" width="71.28515625" style="4" customWidth="1"/>
    <col min="12768" max="12768" width="19.140625" style="4" customWidth="1"/>
    <col min="12769" max="12769" width="20.140625" style="4" bestFit="1" customWidth="1"/>
    <col min="12770" max="12770" width="18.5703125" style="4" bestFit="1" customWidth="1"/>
    <col min="12771" max="12771" width="17" style="4" bestFit="1" customWidth="1"/>
    <col min="12772" max="12772" width="17.5703125" style="4" bestFit="1" customWidth="1"/>
    <col min="12773" max="13019" width="11.5703125" style="4"/>
    <col min="13020" max="13020" width="11" style="4" customWidth="1"/>
    <col min="13021" max="13021" width="18.5703125" style="4" customWidth="1"/>
    <col min="13022" max="13022" width="4.42578125" style="4" customWidth="1"/>
    <col min="13023" max="13023" width="71.28515625" style="4" customWidth="1"/>
    <col min="13024" max="13024" width="19.140625" style="4" customWidth="1"/>
    <col min="13025" max="13025" width="20.140625" style="4" bestFit="1" customWidth="1"/>
    <col min="13026" max="13026" width="18.5703125" style="4" bestFit="1" customWidth="1"/>
    <col min="13027" max="13027" width="17" style="4" bestFit="1" customWidth="1"/>
    <col min="13028" max="13028" width="17.5703125" style="4" bestFit="1" customWidth="1"/>
    <col min="13029" max="13275" width="11.5703125" style="4"/>
    <col min="13276" max="13276" width="11" style="4" customWidth="1"/>
    <col min="13277" max="13277" width="18.5703125" style="4" customWidth="1"/>
    <col min="13278" max="13278" width="4.42578125" style="4" customWidth="1"/>
    <col min="13279" max="13279" width="71.28515625" style="4" customWidth="1"/>
    <col min="13280" max="13280" width="19.140625" style="4" customWidth="1"/>
    <col min="13281" max="13281" width="20.140625" style="4" bestFit="1" customWidth="1"/>
    <col min="13282" max="13282" width="18.5703125" style="4" bestFit="1" customWidth="1"/>
    <col min="13283" max="13283" width="17" style="4" bestFit="1" customWidth="1"/>
    <col min="13284" max="13284" width="17.5703125" style="4" bestFit="1" customWidth="1"/>
    <col min="13285" max="13531" width="11.5703125" style="4"/>
    <col min="13532" max="13532" width="11" style="4" customWidth="1"/>
    <col min="13533" max="13533" width="18.5703125" style="4" customWidth="1"/>
    <col min="13534" max="13534" width="4.42578125" style="4" customWidth="1"/>
    <col min="13535" max="13535" width="71.28515625" style="4" customWidth="1"/>
    <col min="13536" max="13536" width="19.140625" style="4" customWidth="1"/>
    <col min="13537" max="13537" width="20.140625" style="4" bestFit="1" customWidth="1"/>
    <col min="13538" max="13538" width="18.5703125" style="4" bestFit="1" customWidth="1"/>
    <col min="13539" max="13539" width="17" style="4" bestFit="1" customWidth="1"/>
    <col min="13540" max="13540" width="17.5703125" style="4" bestFit="1" customWidth="1"/>
    <col min="13541" max="13787" width="11.5703125" style="4"/>
    <col min="13788" max="13788" width="11" style="4" customWidth="1"/>
    <col min="13789" max="13789" width="18.5703125" style="4" customWidth="1"/>
    <col min="13790" max="13790" width="4.42578125" style="4" customWidth="1"/>
    <col min="13791" max="13791" width="71.28515625" style="4" customWidth="1"/>
    <col min="13792" max="13792" width="19.140625" style="4" customWidth="1"/>
    <col min="13793" max="13793" width="20.140625" style="4" bestFit="1" customWidth="1"/>
    <col min="13794" max="13794" width="18.5703125" style="4" bestFit="1" customWidth="1"/>
    <col min="13795" max="13795" width="17" style="4" bestFit="1" customWidth="1"/>
    <col min="13796" max="13796" width="17.5703125" style="4" bestFit="1" customWidth="1"/>
    <col min="13797" max="14043" width="11.5703125" style="4"/>
    <col min="14044" max="14044" width="11" style="4" customWidth="1"/>
    <col min="14045" max="14045" width="18.5703125" style="4" customWidth="1"/>
    <col min="14046" max="14046" width="4.42578125" style="4" customWidth="1"/>
    <col min="14047" max="14047" width="71.28515625" style="4" customWidth="1"/>
    <col min="14048" max="14048" width="19.140625" style="4" customWidth="1"/>
    <col min="14049" max="14049" width="20.140625" style="4" bestFit="1" customWidth="1"/>
    <col min="14050" max="14050" width="18.5703125" style="4" bestFit="1" customWidth="1"/>
    <col min="14051" max="14051" width="17" style="4" bestFit="1" customWidth="1"/>
    <col min="14052" max="14052" width="17.5703125" style="4" bestFit="1" customWidth="1"/>
    <col min="14053" max="14299" width="11.5703125" style="4"/>
    <col min="14300" max="14300" width="11" style="4" customWidth="1"/>
    <col min="14301" max="14301" width="18.5703125" style="4" customWidth="1"/>
    <col min="14302" max="14302" width="4.42578125" style="4" customWidth="1"/>
    <col min="14303" max="14303" width="71.28515625" style="4" customWidth="1"/>
    <col min="14304" max="14304" width="19.140625" style="4" customWidth="1"/>
    <col min="14305" max="14305" width="20.140625" style="4" bestFit="1" customWidth="1"/>
    <col min="14306" max="14306" width="18.5703125" style="4" bestFit="1" customWidth="1"/>
    <col min="14307" max="14307" width="17" style="4" bestFit="1" customWidth="1"/>
    <col min="14308" max="14308" width="17.5703125" style="4" bestFit="1" customWidth="1"/>
    <col min="14309" max="14555" width="11.5703125" style="4"/>
    <col min="14556" max="14556" width="11" style="4" customWidth="1"/>
    <col min="14557" max="14557" width="18.5703125" style="4" customWidth="1"/>
    <col min="14558" max="14558" width="4.42578125" style="4" customWidth="1"/>
    <col min="14559" max="14559" width="71.28515625" style="4" customWidth="1"/>
    <col min="14560" max="14560" width="19.140625" style="4" customWidth="1"/>
    <col min="14561" max="14561" width="20.140625" style="4" bestFit="1" customWidth="1"/>
    <col min="14562" max="14562" width="18.5703125" style="4" bestFit="1" customWidth="1"/>
    <col min="14563" max="14563" width="17" style="4" bestFit="1" customWidth="1"/>
    <col min="14564" max="14564" width="17.5703125" style="4" bestFit="1" customWidth="1"/>
    <col min="14565" max="14811" width="11.5703125" style="4"/>
    <col min="14812" max="14812" width="11" style="4" customWidth="1"/>
    <col min="14813" max="14813" width="18.5703125" style="4" customWidth="1"/>
    <col min="14814" max="14814" width="4.42578125" style="4" customWidth="1"/>
    <col min="14815" max="14815" width="71.28515625" style="4" customWidth="1"/>
    <col min="14816" max="14816" width="19.140625" style="4" customWidth="1"/>
    <col min="14817" max="14817" width="20.140625" style="4" bestFit="1" customWidth="1"/>
    <col min="14818" max="14818" width="18.5703125" style="4" bestFit="1" customWidth="1"/>
    <col min="14819" max="14819" width="17" style="4" bestFit="1" customWidth="1"/>
    <col min="14820" max="14820" width="17.5703125" style="4" bestFit="1" customWidth="1"/>
    <col min="14821" max="15067" width="11.5703125" style="4"/>
    <col min="15068" max="15068" width="11" style="4" customWidth="1"/>
    <col min="15069" max="15069" width="18.5703125" style="4" customWidth="1"/>
    <col min="15070" max="15070" width="4.42578125" style="4" customWidth="1"/>
    <col min="15071" max="15071" width="71.28515625" style="4" customWidth="1"/>
    <col min="15072" max="15072" width="19.140625" style="4" customWidth="1"/>
    <col min="15073" max="15073" width="20.140625" style="4" bestFit="1" customWidth="1"/>
    <col min="15074" max="15074" width="18.5703125" style="4" bestFit="1" customWidth="1"/>
    <col min="15075" max="15075" width="17" style="4" bestFit="1" customWidth="1"/>
    <col min="15076" max="15076" width="17.5703125" style="4" bestFit="1" customWidth="1"/>
    <col min="15077" max="15323" width="11.5703125" style="4"/>
    <col min="15324" max="15324" width="11" style="4" customWidth="1"/>
    <col min="15325" max="15325" width="18.5703125" style="4" customWidth="1"/>
    <col min="15326" max="15326" width="4.42578125" style="4" customWidth="1"/>
    <col min="15327" max="15327" width="71.28515625" style="4" customWidth="1"/>
    <col min="15328" max="15328" width="19.140625" style="4" customWidth="1"/>
    <col min="15329" max="15329" width="20.140625" style="4" bestFit="1" customWidth="1"/>
    <col min="15330" max="15330" width="18.5703125" style="4" bestFit="1" customWidth="1"/>
    <col min="15331" max="15331" width="17" style="4" bestFit="1" customWidth="1"/>
    <col min="15332" max="15332" width="17.5703125" style="4" bestFit="1" customWidth="1"/>
    <col min="15333" max="15579" width="11.5703125" style="4"/>
    <col min="15580" max="15580" width="11" style="4" customWidth="1"/>
    <col min="15581" max="15581" width="18.5703125" style="4" customWidth="1"/>
    <col min="15582" max="15582" width="4.42578125" style="4" customWidth="1"/>
    <col min="15583" max="15583" width="71.28515625" style="4" customWidth="1"/>
    <col min="15584" max="15584" width="19.140625" style="4" customWidth="1"/>
    <col min="15585" max="15585" width="20.140625" style="4" bestFit="1" customWidth="1"/>
    <col min="15586" max="15586" width="18.5703125" style="4" bestFit="1" customWidth="1"/>
    <col min="15587" max="15587" width="17" style="4" bestFit="1" customWidth="1"/>
    <col min="15588" max="15588" width="17.5703125" style="4" bestFit="1" customWidth="1"/>
    <col min="15589" max="15835" width="11.5703125" style="4"/>
    <col min="15836" max="15836" width="11" style="4" customWidth="1"/>
    <col min="15837" max="15837" width="18.5703125" style="4" customWidth="1"/>
    <col min="15838" max="15838" width="4.42578125" style="4" customWidth="1"/>
    <col min="15839" max="15839" width="71.28515625" style="4" customWidth="1"/>
    <col min="15840" max="15840" width="19.140625" style="4" customWidth="1"/>
    <col min="15841" max="15841" width="20.140625" style="4" bestFit="1" customWidth="1"/>
    <col min="15842" max="15842" width="18.5703125" style="4" bestFit="1" customWidth="1"/>
    <col min="15843" max="15843" width="17" style="4" bestFit="1" customWidth="1"/>
    <col min="15844" max="15844" width="17.5703125" style="4" bestFit="1" customWidth="1"/>
    <col min="15845" max="16091" width="11.5703125" style="4"/>
    <col min="16092" max="16092" width="11" style="4" customWidth="1"/>
    <col min="16093" max="16093" width="18.5703125" style="4" customWidth="1"/>
    <col min="16094" max="16094" width="4.42578125" style="4" customWidth="1"/>
    <col min="16095" max="16095" width="71.28515625" style="4" customWidth="1"/>
    <col min="16096" max="16096" width="19.140625" style="4" customWidth="1"/>
    <col min="16097" max="16097" width="20.140625" style="4" bestFit="1" customWidth="1"/>
    <col min="16098" max="16098" width="18.5703125" style="4" bestFit="1" customWidth="1"/>
    <col min="16099" max="16099" width="17" style="4" bestFit="1" customWidth="1"/>
    <col min="16100" max="16100" width="17.5703125" style="4" bestFit="1" customWidth="1"/>
    <col min="16101" max="16347" width="11.5703125" style="4"/>
    <col min="16348" max="16353" width="11.42578125" style="4" customWidth="1"/>
    <col min="16354" max="16384" width="11.5703125" style="4"/>
  </cols>
  <sheetData>
    <row r="1" spans="1:10" s="3" customFormat="1" x14ac:dyDescent="0.25">
      <c r="A1" s="1"/>
      <c r="B1" s="2"/>
      <c r="C1" s="2"/>
      <c r="D1" s="2"/>
      <c r="E1" s="2"/>
      <c r="F1" s="2"/>
      <c r="G1" s="1"/>
    </row>
    <row r="2" spans="1:10" s="3" customFormat="1" x14ac:dyDescent="0.25">
      <c r="A2" s="35" t="s">
        <v>0</v>
      </c>
      <c r="B2" s="35"/>
      <c r="C2" s="35"/>
      <c r="D2" s="35"/>
      <c r="E2" s="35"/>
      <c r="F2" s="35"/>
      <c r="G2" s="35"/>
    </row>
    <row r="3" spans="1:10" s="3" customFormat="1" x14ac:dyDescent="0.2">
      <c r="A3" s="36" t="s">
        <v>1</v>
      </c>
      <c r="B3" s="36"/>
      <c r="C3" s="36"/>
      <c r="D3" s="36"/>
      <c r="E3" s="36"/>
      <c r="F3" s="36"/>
      <c r="G3" s="36"/>
    </row>
    <row r="4" spans="1:10" s="3" customFormat="1" x14ac:dyDescent="0.25">
      <c r="A4" s="37" t="s">
        <v>2</v>
      </c>
      <c r="B4" s="37"/>
      <c r="C4" s="37"/>
      <c r="D4" s="37"/>
      <c r="E4" s="37"/>
      <c r="F4" s="37"/>
      <c r="G4" s="37"/>
    </row>
    <row r="5" spans="1:10" s="3" customFormat="1" x14ac:dyDescent="0.25">
      <c r="A5" s="38" t="s">
        <v>3</v>
      </c>
      <c r="B5" s="38"/>
      <c r="C5" s="38"/>
      <c r="D5" s="38"/>
      <c r="E5" s="38"/>
      <c r="F5" s="38"/>
      <c r="G5" s="38"/>
    </row>
    <row r="6" spans="1:10" s="3" customFormat="1" x14ac:dyDescent="0.25">
      <c r="A6" s="39"/>
      <c r="B6" s="39"/>
      <c r="C6" s="39"/>
      <c r="D6" s="39"/>
      <c r="E6" s="39"/>
      <c r="F6" s="39"/>
      <c r="G6" s="40"/>
    </row>
    <row r="7" spans="1:10" ht="21.75" customHeight="1" x14ac:dyDescent="0.25">
      <c r="A7" s="42" t="s">
        <v>4</v>
      </c>
      <c r="B7" s="43" t="s">
        <v>5</v>
      </c>
      <c r="C7" s="43" t="s">
        <v>6</v>
      </c>
      <c r="D7" s="43" t="s">
        <v>7</v>
      </c>
      <c r="E7" s="43" t="s">
        <v>8</v>
      </c>
      <c r="F7" s="43" t="s">
        <v>9</v>
      </c>
      <c r="G7" s="44" t="s">
        <v>10</v>
      </c>
    </row>
    <row r="8" spans="1:10" s="3" customFormat="1" ht="51" customHeight="1" x14ac:dyDescent="0.25">
      <c r="A8" s="42"/>
      <c r="B8" s="43"/>
      <c r="C8" s="43"/>
      <c r="D8" s="43"/>
      <c r="E8" s="43"/>
      <c r="F8" s="43"/>
      <c r="G8" s="44"/>
    </row>
    <row r="9" spans="1:10" s="3" customFormat="1" x14ac:dyDescent="0.25">
      <c r="A9" s="5" t="s">
        <v>11</v>
      </c>
      <c r="B9" s="6">
        <f>B10+B354+B475+B483</f>
        <v>95471978325</v>
      </c>
      <c r="C9" s="6">
        <f>C10+C354+C475+C483</f>
        <v>3417574821.1700001</v>
      </c>
      <c r="D9" s="6">
        <f>D10+D354+D475+D483</f>
        <v>710500086.25999999</v>
      </c>
      <c r="E9" s="6">
        <f>E10+E354+E475+E483</f>
        <v>99600053232.429993</v>
      </c>
      <c r="F9" s="6">
        <f>F10+F354+F475+F483</f>
        <v>53791144847.790001</v>
      </c>
      <c r="G9" s="6">
        <f t="shared" ref="G9:G46" si="0">IF(F9=0,0,IF(E9=0,100,F9/E9*100))</f>
        <v>54.007144677183248</v>
      </c>
      <c r="I9" s="33"/>
      <c r="J9" s="34"/>
    </row>
    <row r="10" spans="1:10" s="3" customFormat="1" x14ac:dyDescent="0.25">
      <c r="A10" s="5" t="s">
        <v>12</v>
      </c>
      <c r="B10" s="6">
        <f>B11+B43+B50+B301+B312+B349</f>
        <v>6299154072</v>
      </c>
      <c r="C10" s="6">
        <f>C11+C43+C50+C301+C312+C349</f>
        <v>259145361.66</v>
      </c>
      <c r="D10" s="6">
        <f>D11+D43+D50+D301+D312+D349</f>
        <v>326528244.62</v>
      </c>
      <c r="E10" s="6">
        <f>E11+E43+E50+E301+E312+E349</f>
        <v>6884827678.2799997</v>
      </c>
      <c r="F10" s="6">
        <f>F11+F43+F50+F301+F312+F349</f>
        <v>4305005381.2199993</v>
      </c>
      <c r="G10" s="6">
        <f t="shared" si="0"/>
        <v>62.528876282572355</v>
      </c>
    </row>
    <row r="11" spans="1:10" s="3" customFormat="1" x14ac:dyDescent="0.25">
      <c r="A11" s="5" t="s">
        <v>13</v>
      </c>
      <c r="B11" s="6">
        <f t="shared" ref="B11" si="1">B12+B14+B20+B23+B39</f>
        <v>2861216703</v>
      </c>
      <c r="C11" s="6">
        <f>C12+C14+C20+C23+C39</f>
        <v>248150666</v>
      </c>
      <c r="D11" s="6">
        <f>D12+D14+D20+D23+D39</f>
        <v>6125611.1100000003</v>
      </c>
      <c r="E11" s="6">
        <f t="shared" ref="E11" si="2">E12+E14+E20+E23+E39</f>
        <v>3115492980.1100001</v>
      </c>
      <c r="F11" s="6">
        <f>F12+F14+F20+F23+F39</f>
        <v>1901861063.2999997</v>
      </c>
      <c r="G11" s="6">
        <f t="shared" si="0"/>
        <v>61.045268772611706</v>
      </c>
      <c r="I11" s="33"/>
      <c r="J11" s="33"/>
    </row>
    <row r="12" spans="1:10" s="3" customFormat="1" x14ac:dyDescent="0.25">
      <c r="A12" s="5" t="s">
        <v>14</v>
      </c>
      <c r="B12" s="6">
        <f t="shared" ref="B12:E12" si="3">SUM(B13)</f>
        <v>5722106</v>
      </c>
      <c r="C12" s="6">
        <f t="shared" si="3"/>
        <v>0</v>
      </c>
      <c r="D12" s="6">
        <f t="shared" si="3"/>
        <v>0</v>
      </c>
      <c r="E12" s="6">
        <f t="shared" si="3"/>
        <v>5722106</v>
      </c>
      <c r="F12" s="6">
        <f>SUM(F13)</f>
        <v>3561822.08</v>
      </c>
      <c r="G12" s="6">
        <f t="shared" si="0"/>
        <v>62.246698680520772</v>
      </c>
    </row>
    <row r="13" spans="1:10" ht="30.75" customHeight="1" x14ac:dyDescent="0.25">
      <c r="A13" s="7" t="s">
        <v>15</v>
      </c>
      <c r="B13" s="26">
        <v>5722106</v>
      </c>
      <c r="C13" s="27">
        <v>0</v>
      </c>
      <c r="D13" s="27">
        <v>0</v>
      </c>
      <c r="E13" s="28">
        <f>+B13+C13+D13</f>
        <v>5722106</v>
      </c>
      <c r="F13" s="26">
        <v>3561822.08</v>
      </c>
      <c r="G13" s="28">
        <f t="shared" si="0"/>
        <v>62.246698680520772</v>
      </c>
    </row>
    <row r="14" spans="1:10" s="3" customFormat="1" x14ac:dyDescent="0.25">
      <c r="A14" s="5" t="s">
        <v>16</v>
      </c>
      <c r="B14" s="6">
        <f t="shared" ref="B14:D14" si="4">SUM(B15:B19)</f>
        <v>147129612</v>
      </c>
      <c r="C14" s="6">
        <f t="shared" si="4"/>
        <v>767143</v>
      </c>
      <c r="D14" s="6">
        <f t="shared" si="4"/>
        <v>6125611.1100000003</v>
      </c>
      <c r="E14" s="6">
        <f>SUM(E15:E19)</f>
        <v>154022366.11000001</v>
      </c>
      <c r="F14" s="6">
        <f>SUM(F15:F19)</f>
        <v>85664284.000000015</v>
      </c>
      <c r="G14" s="6">
        <f t="shared" si="0"/>
        <v>55.618080778489087</v>
      </c>
    </row>
    <row r="15" spans="1:10" x14ac:dyDescent="0.25">
      <c r="A15" s="7" t="s">
        <v>17</v>
      </c>
      <c r="B15" s="26">
        <v>58393978</v>
      </c>
      <c r="C15" s="27">
        <v>0</v>
      </c>
      <c r="D15" s="27">
        <v>0</v>
      </c>
      <c r="E15" s="28">
        <f t="shared" ref="E15:E18" si="5">+B15+C15+D15</f>
        <v>58393978</v>
      </c>
      <c r="F15" s="26">
        <v>28414274.510000002</v>
      </c>
      <c r="G15" s="28">
        <f t="shared" si="0"/>
        <v>48.659597244770687</v>
      </c>
    </row>
    <row r="16" spans="1:10" x14ac:dyDescent="0.25">
      <c r="A16" s="7" t="s">
        <v>18</v>
      </c>
      <c r="B16" s="26">
        <v>34920852</v>
      </c>
      <c r="C16" s="27">
        <v>0</v>
      </c>
      <c r="D16" s="29">
        <v>6125611.1100000003</v>
      </c>
      <c r="E16" s="28">
        <f>+B16+C16+D16</f>
        <v>41046463.109999999</v>
      </c>
      <c r="F16" s="26">
        <v>17145213.719999999</v>
      </c>
      <c r="G16" s="28">
        <f t="shared" si="0"/>
        <v>41.770258436281622</v>
      </c>
    </row>
    <row r="17" spans="1:7" x14ac:dyDescent="0.25">
      <c r="A17" s="7" t="s">
        <v>469</v>
      </c>
      <c r="B17" s="26">
        <v>35176756</v>
      </c>
      <c r="C17" s="29">
        <v>767143</v>
      </c>
      <c r="D17" s="27">
        <v>0</v>
      </c>
      <c r="E17" s="28">
        <f t="shared" si="5"/>
        <v>35943899</v>
      </c>
      <c r="F17" s="26">
        <v>19673848.600000001</v>
      </c>
      <c r="G17" s="28">
        <f t="shared" si="0"/>
        <v>54.734876146853182</v>
      </c>
    </row>
    <row r="18" spans="1:7" x14ac:dyDescent="0.25">
      <c r="A18" s="7" t="s">
        <v>470</v>
      </c>
      <c r="B18" s="26">
        <v>14385566</v>
      </c>
      <c r="C18" s="27">
        <v>0</v>
      </c>
      <c r="D18" s="27">
        <v>0</v>
      </c>
      <c r="E18" s="28">
        <f t="shared" si="5"/>
        <v>14385566</v>
      </c>
      <c r="F18" s="26">
        <v>11679096.77</v>
      </c>
      <c r="G18" s="28">
        <f t="shared" si="0"/>
        <v>81.186216586820422</v>
      </c>
    </row>
    <row r="19" spans="1:7" x14ac:dyDescent="0.25">
      <c r="A19" s="7" t="s">
        <v>471</v>
      </c>
      <c r="B19" s="26">
        <v>4252460</v>
      </c>
      <c r="C19" s="27">
        <v>0</v>
      </c>
      <c r="D19" s="27">
        <v>0</v>
      </c>
      <c r="E19" s="28">
        <f>+B19+C19+D19</f>
        <v>4252460</v>
      </c>
      <c r="F19" s="26">
        <v>8751850.4000000004</v>
      </c>
      <c r="G19" s="28">
        <f t="shared" si="0"/>
        <v>205.80676596605261</v>
      </c>
    </row>
    <row r="20" spans="1:7" s="3" customFormat="1" x14ac:dyDescent="0.25">
      <c r="A20" s="5" t="s">
        <v>19</v>
      </c>
      <c r="B20" s="6">
        <f t="shared" ref="B20:C20" si="6">SUM(B21:B22)</f>
        <v>2629995490</v>
      </c>
      <c r="C20" s="6">
        <f t="shared" si="6"/>
        <v>247383523</v>
      </c>
      <c r="D20" s="6">
        <f>SUM(D21:D22)</f>
        <v>0</v>
      </c>
      <c r="E20" s="6">
        <f>SUM(E21:E22)</f>
        <v>2877379013</v>
      </c>
      <c r="F20" s="6">
        <f>SUM(F21:F22)</f>
        <v>1714963813.6399999</v>
      </c>
      <c r="G20" s="6">
        <f t="shared" si="0"/>
        <v>59.601595962568446</v>
      </c>
    </row>
    <row r="21" spans="1:7" ht="24" x14ac:dyDescent="0.25">
      <c r="A21" s="7" t="s">
        <v>20</v>
      </c>
      <c r="B21" s="26">
        <v>2629995490</v>
      </c>
      <c r="C21" s="29">
        <v>247383523</v>
      </c>
      <c r="D21" s="41">
        <v>0</v>
      </c>
      <c r="E21" s="28">
        <f t="shared" ref="E21:E22" si="7">+B21+C21+D21</f>
        <v>2877379013</v>
      </c>
      <c r="F21" s="30">
        <v>1714903705.8399999</v>
      </c>
      <c r="G21" s="28">
        <f t="shared" si="0"/>
        <v>59.599506985074399</v>
      </c>
    </row>
    <row r="22" spans="1:7" ht="36" x14ac:dyDescent="0.25">
      <c r="A22" s="7" t="s">
        <v>21</v>
      </c>
      <c r="B22" s="26">
        <v>0</v>
      </c>
      <c r="C22" s="27">
        <v>0</v>
      </c>
      <c r="D22" s="27">
        <v>0</v>
      </c>
      <c r="E22" s="28">
        <f t="shared" si="7"/>
        <v>0</v>
      </c>
      <c r="F22" s="31">
        <v>60107.8</v>
      </c>
      <c r="G22" s="28">
        <f t="shared" si="0"/>
        <v>100</v>
      </c>
    </row>
    <row r="23" spans="1:7" s="3" customFormat="1" x14ac:dyDescent="0.25">
      <c r="A23" s="5" t="s">
        <v>22</v>
      </c>
      <c r="B23" s="6">
        <f t="shared" ref="B23:E23" si="8">SUM(B24+B30+B33)</f>
        <v>78369495</v>
      </c>
      <c r="C23" s="6">
        <f t="shared" si="8"/>
        <v>0</v>
      </c>
      <c r="D23" s="6">
        <f t="shared" si="8"/>
        <v>0</v>
      </c>
      <c r="E23" s="6">
        <f t="shared" si="8"/>
        <v>78369495</v>
      </c>
      <c r="F23" s="6">
        <f>SUM(F24+F30+F33)</f>
        <v>97668959.459999993</v>
      </c>
      <c r="G23" s="6">
        <f t="shared" si="0"/>
        <v>124.62624578606764</v>
      </c>
    </row>
    <row r="24" spans="1:7" s="3" customFormat="1" x14ac:dyDescent="0.25">
      <c r="A24" s="5" t="s">
        <v>23</v>
      </c>
      <c r="B24" s="6">
        <f t="shared" ref="B24:D24" si="9">SUM(B25:B29)</f>
        <v>45689250</v>
      </c>
      <c r="C24" s="6">
        <f t="shared" si="9"/>
        <v>0</v>
      </c>
      <c r="D24" s="6">
        <f t="shared" si="9"/>
        <v>0</v>
      </c>
      <c r="E24" s="6">
        <f t="shared" ref="E24" si="10">SUM(E25:E29)</f>
        <v>45689250</v>
      </c>
      <c r="F24" s="6">
        <f>SUM(F25:F29)</f>
        <v>11146071.969999999</v>
      </c>
      <c r="G24" s="6">
        <f t="shared" si="0"/>
        <v>24.395392723671318</v>
      </c>
    </row>
    <row r="25" spans="1:7" ht="24" x14ac:dyDescent="0.25">
      <c r="A25" s="7" t="s">
        <v>472</v>
      </c>
      <c r="B25" s="26">
        <v>1437239</v>
      </c>
      <c r="C25" s="27">
        <v>0</v>
      </c>
      <c r="D25" s="27">
        <v>0</v>
      </c>
      <c r="E25" s="28">
        <f t="shared" ref="E25:E29" si="11">+B25+C25+D25</f>
        <v>1437239</v>
      </c>
      <c r="F25" s="26">
        <v>446898.62</v>
      </c>
      <c r="G25" s="28">
        <f t="shared" si="0"/>
        <v>31.094245285578808</v>
      </c>
    </row>
    <row r="26" spans="1:7" x14ac:dyDescent="0.25">
      <c r="A26" s="7" t="s">
        <v>473</v>
      </c>
      <c r="B26" s="26">
        <v>254607</v>
      </c>
      <c r="C26" s="27">
        <v>0</v>
      </c>
      <c r="D26" s="27">
        <v>0</v>
      </c>
      <c r="E26" s="28">
        <f t="shared" si="11"/>
        <v>254607</v>
      </c>
      <c r="F26" s="26">
        <v>89361.68</v>
      </c>
      <c r="G26" s="28">
        <f t="shared" si="0"/>
        <v>35.097888117765805</v>
      </c>
    </row>
    <row r="27" spans="1:7" x14ac:dyDescent="0.25">
      <c r="A27" s="7" t="s">
        <v>24</v>
      </c>
      <c r="B27" s="26">
        <v>43908934</v>
      </c>
      <c r="C27" s="27">
        <v>0</v>
      </c>
      <c r="D27" s="27">
        <v>0</v>
      </c>
      <c r="E27" s="28">
        <f t="shared" si="11"/>
        <v>43908934</v>
      </c>
      <c r="F27" s="30">
        <v>10533415.789999999</v>
      </c>
      <c r="G27" s="28">
        <f t="shared" si="0"/>
        <v>23.989231417005019</v>
      </c>
    </row>
    <row r="28" spans="1:7" x14ac:dyDescent="0.25">
      <c r="A28" s="7" t="s">
        <v>25</v>
      </c>
      <c r="B28" s="26">
        <v>48702</v>
      </c>
      <c r="C28" s="27">
        <v>0</v>
      </c>
      <c r="D28" s="27">
        <v>0</v>
      </c>
      <c r="E28" s="28">
        <f t="shared" si="11"/>
        <v>48702</v>
      </c>
      <c r="F28" s="26">
        <v>27098.11</v>
      </c>
      <c r="G28" s="28">
        <f t="shared" si="0"/>
        <v>55.640651307954499</v>
      </c>
    </row>
    <row r="29" spans="1:7" x14ac:dyDescent="0.25">
      <c r="A29" s="7" t="s">
        <v>26</v>
      </c>
      <c r="B29" s="26">
        <v>39768</v>
      </c>
      <c r="C29" s="27">
        <v>0</v>
      </c>
      <c r="D29" s="27">
        <v>0</v>
      </c>
      <c r="E29" s="28">
        <f t="shared" si="11"/>
        <v>39768</v>
      </c>
      <c r="F29" s="26">
        <v>49297.77</v>
      </c>
      <c r="G29" s="28">
        <f t="shared" si="0"/>
        <v>123.96341279420639</v>
      </c>
    </row>
    <row r="30" spans="1:7" s="3" customFormat="1" x14ac:dyDescent="0.25">
      <c r="A30" s="5" t="s">
        <v>27</v>
      </c>
      <c r="B30" s="6">
        <f t="shared" ref="B30:D30" si="12">SUM(B31:B32)</f>
        <v>32680245</v>
      </c>
      <c r="C30" s="6">
        <f t="shared" si="12"/>
        <v>0</v>
      </c>
      <c r="D30" s="6">
        <f t="shared" si="12"/>
        <v>0</v>
      </c>
      <c r="E30" s="6">
        <f>SUM(E31:E32)</f>
        <v>32680245</v>
      </c>
      <c r="F30" s="6">
        <f>SUM(F31:F32)</f>
        <v>84345780.939999998</v>
      </c>
      <c r="G30" s="6">
        <f t="shared" si="0"/>
        <v>258.09408999228742</v>
      </c>
    </row>
    <row r="31" spans="1:7" ht="24" x14ac:dyDescent="0.25">
      <c r="A31" s="9" t="s">
        <v>474</v>
      </c>
      <c r="B31" s="28">
        <v>32680167</v>
      </c>
      <c r="C31" s="27">
        <v>0</v>
      </c>
      <c r="D31" s="27">
        <v>0</v>
      </c>
      <c r="E31" s="28">
        <f t="shared" ref="E31:E32" si="13">+B31+C31+D31</f>
        <v>32680167</v>
      </c>
      <c r="F31" s="28">
        <v>84345780.939999998</v>
      </c>
      <c r="G31" s="28">
        <f t="shared" si="0"/>
        <v>258.09470600318537</v>
      </c>
    </row>
    <row r="32" spans="1:7" s="3" customFormat="1" x14ac:dyDescent="0.25">
      <c r="A32" s="9" t="s">
        <v>28</v>
      </c>
      <c r="B32" s="28">
        <v>78</v>
      </c>
      <c r="C32" s="27">
        <v>0</v>
      </c>
      <c r="D32" s="27">
        <v>0</v>
      </c>
      <c r="E32" s="28">
        <f t="shared" si="13"/>
        <v>78</v>
      </c>
      <c r="F32" s="28">
        <v>0</v>
      </c>
      <c r="G32" s="28">
        <f t="shared" si="0"/>
        <v>0</v>
      </c>
    </row>
    <row r="33" spans="1:10" x14ac:dyDescent="0.25">
      <c r="A33" s="5" t="s">
        <v>29</v>
      </c>
      <c r="B33" s="6">
        <f t="shared" ref="B33:D33" si="14">SUM(B34:B38)</f>
        <v>0</v>
      </c>
      <c r="C33" s="6">
        <f t="shared" si="14"/>
        <v>0</v>
      </c>
      <c r="D33" s="6">
        <f t="shared" si="14"/>
        <v>0</v>
      </c>
      <c r="E33" s="6">
        <f>SUM(E34:E38)</f>
        <v>0</v>
      </c>
      <c r="F33" s="6">
        <f>SUM(F34:F38)</f>
        <v>2177106.5499999998</v>
      </c>
      <c r="G33" s="6">
        <f t="shared" si="0"/>
        <v>100</v>
      </c>
    </row>
    <row r="34" spans="1:10" ht="24" x14ac:dyDescent="0.25">
      <c r="A34" s="9" t="s">
        <v>475</v>
      </c>
      <c r="B34" s="28">
        <v>0</v>
      </c>
      <c r="C34" s="27">
        <v>0</v>
      </c>
      <c r="D34" s="27">
        <v>0</v>
      </c>
      <c r="E34" s="28">
        <f t="shared" ref="E34:E38" si="15">+B34+C34+D34</f>
        <v>0</v>
      </c>
      <c r="F34" s="28">
        <v>84915.23</v>
      </c>
      <c r="G34" s="28">
        <f t="shared" si="0"/>
        <v>100</v>
      </c>
    </row>
    <row r="35" spans="1:10" x14ac:dyDescent="0.25">
      <c r="A35" s="9" t="s">
        <v>476</v>
      </c>
      <c r="B35" s="28">
        <v>0</v>
      </c>
      <c r="C35" s="27">
        <v>0</v>
      </c>
      <c r="D35" s="27">
        <v>0</v>
      </c>
      <c r="E35" s="28">
        <f t="shared" si="15"/>
        <v>0</v>
      </c>
      <c r="F35" s="28">
        <v>11364.77</v>
      </c>
      <c r="G35" s="28">
        <f t="shared" si="0"/>
        <v>100</v>
      </c>
    </row>
    <row r="36" spans="1:10" ht="24" x14ac:dyDescent="0.25">
      <c r="A36" s="9" t="s">
        <v>478</v>
      </c>
      <c r="B36" s="28">
        <v>0</v>
      </c>
      <c r="C36" s="27">
        <v>0</v>
      </c>
      <c r="D36" s="27">
        <v>0</v>
      </c>
      <c r="E36" s="28">
        <f t="shared" si="15"/>
        <v>0</v>
      </c>
      <c r="F36" s="30">
        <v>2073825.69</v>
      </c>
      <c r="G36" s="28">
        <f t="shared" si="0"/>
        <v>100</v>
      </c>
    </row>
    <row r="37" spans="1:10" ht="24" x14ac:dyDescent="0.25">
      <c r="A37" s="9" t="s">
        <v>477</v>
      </c>
      <c r="B37" s="28">
        <v>0</v>
      </c>
      <c r="C37" s="27">
        <v>0</v>
      </c>
      <c r="D37" s="27">
        <v>0</v>
      </c>
      <c r="E37" s="28">
        <f t="shared" si="15"/>
        <v>0</v>
      </c>
      <c r="F37" s="28">
        <v>295.29000000000002</v>
      </c>
      <c r="G37" s="28">
        <f t="shared" si="0"/>
        <v>100</v>
      </c>
    </row>
    <row r="38" spans="1:10" s="3" customFormat="1" ht="24" x14ac:dyDescent="0.25">
      <c r="A38" s="9" t="s">
        <v>30</v>
      </c>
      <c r="B38" s="28">
        <v>0</v>
      </c>
      <c r="C38" s="27">
        <v>0</v>
      </c>
      <c r="D38" s="27">
        <v>0</v>
      </c>
      <c r="E38" s="28">
        <f t="shared" si="15"/>
        <v>0</v>
      </c>
      <c r="F38" s="28">
        <v>6705.57</v>
      </c>
      <c r="G38" s="28">
        <f t="shared" si="0"/>
        <v>100</v>
      </c>
    </row>
    <row r="39" spans="1:10" ht="36" x14ac:dyDescent="0.25">
      <c r="A39" s="5" t="s">
        <v>31</v>
      </c>
      <c r="B39" s="6">
        <f t="shared" ref="B39:E39" si="16">SUM(B40:B42)</f>
        <v>0</v>
      </c>
      <c r="C39" s="6">
        <f t="shared" si="16"/>
        <v>0</v>
      </c>
      <c r="D39" s="6">
        <f t="shared" si="16"/>
        <v>0</v>
      </c>
      <c r="E39" s="6">
        <f t="shared" si="16"/>
        <v>0</v>
      </c>
      <c r="F39" s="6">
        <f>SUM(F40:F42)</f>
        <v>2184.12</v>
      </c>
      <c r="G39" s="6">
        <f t="shared" si="0"/>
        <v>100</v>
      </c>
    </row>
    <row r="40" spans="1:10" ht="36" x14ac:dyDescent="0.25">
      <c r="A40" s="9" t="s">
        <v>32</v>
      </c>
      <c r="B40" s="28">
        <v>0</v>
      </c>
      <c r="C40" s="27">
        <v>0</v>
      </c>
      <c r="D40" s="27">
        <v>0</v>
      </c>
      <c r="E40" s="28">
        <f t="shared" ref="E40:E42" si="17">+B40+C40+D40</f>
        <v>0</v>
      </c>
      <c r="F40" s="28">
        <v>583.92999999999995</v>
      </c>
      <c r="G40" s="28">
        <f t="shared" si="0"/>
        <v>100</v>
      </c>
    </row>
    <row r="41" spans="1:10" x14ac:dyDescent="0.25">
      <c r="A41" s="9" t="s">
        <v>33</v>
      </c>
      <c r="B41" s="28">
        <v>0</v>
      </c>
      <c r="C41" s="27">
        <v>0</v>
      </c>
      <c r="D41" s="27">
        <v>0</v>
      </c>
      <c r="E41" s="28">
        <f t="shared" si="17"/>
        <v>0</v>
      </c>
      <c r="F41" s="28">
        <v>408.85</v>
      </c>
      <c r="G41" s="28">
        <f t="shared" si="0"/>
        <v>100</v>
      </c>
    </row>
    <row r="42" spans="1:10" s="3" customFormat="1" x14ac:dyDescent="0.25">
      <c r="A42" s="9" t="s">
        <v>34</v>
      </c>
      <c r="B42" s="28">
        <v>0</v>
      </c>
      <c r="C42" s="27">
        <v>0</v>
      </c>
      <c r="D42" s="27">
        <v>0</v>
      </c>
      <c r="E42" s="28">
        <f t="shared" si="17"/>
        <v>0</v>
      </c>
      <c r="F42" s="28">
        <v>1191.3399999999999</v>
      </c>
      <c r="G42" s="28">
        <f t="shared" si="0"/>
        <v>100</v>
      </c>
    </row>
    <row r="43" spans="1:10" s="3" customFormat="1" x14ac:dyDescent="0.25">
      <c r="A43" s="5" t="s">
        <v>35</v>
      </c>
      <c r="B43" s="6">
        <f t="shared" ref="B43:G44" si="18">+B44</f>
        <v>0</v>
      </c>
      <c r="C43" s="6">
        <f t="shared" si="18"/>
        <v>6441877.75</v>
      </c>
      <c r="D43" s="6">
        <f>+D44</f>
        <v>2150764.85</v>
      </c>
      <c r="E43" s="6">
        <f t="shared" si="18"/>
        <v>8592642.5999999996</v>
      </c>
      <c r="F43" s="6">
        <f>+F44</f>
        <v>9191877.0500000007</v>
      </c>
      <c r="G43" s="6">
        <f t="shared" si="0"/>
        <v>106.97380861622246</v>
      </c>
      <c r="I43" s="33"/>
      <c r="J43" s="34"/>
    </row>
    <row r="44" spans="1:10" s="3" customFormat="1" x14ac:dyDescent="0.25">
      <c r="A44" s="5" t="s">
        <v>36</v>
      </c>
      <c r="B44" s="6">
        <f>+B45</f>
        <v>0</v>
      </c>
      <c r="C44" s="6">
        <f t="shared" si="18"/>
        <v>6441877.75</v>
      </c>
      <c r="D44" s="6">
        <f t="shared" si="18"/>
        <v>2150764.85</v>
      </c>
      <c r="E44" s="6">
        <f t="shared" si="18"/>
        <v>8592642.5999999996</v>
      </c>
      <c r="F44" s="6">
        <f t="shared" si="18"/>
        <v>9191877.0500000007</v>
      </c>
      <c r="G44" s="6">
        <f t="shared" si="18"/>
        <v>579.54871936307211</v>
      </c>
    </row>
    <row r="45" spans="1:10" x14ac:dyDescent="0.25">
      <c r="A45" s="5" t="s">
        <v>37</v>
      </c>
      <c r="B45" s="6">
        <f t="shared" ref="B45:G45" si="19">SUM(B46:B49)</f>
        <v>0</v>
      </c>
      <c r="C45" s="6">
        <f t="shared" si="19"/>
        <v>6441877.75</v>
      </c>
      <c r="D45" s="6">
        <f t="shared" si="19"/>
        <v>2150764.85</v>
      </c>
      <c r="E45" s="6">
        <f t="shared" si="19"/>
        <v>8592642.5999999996</v>
      </c>
      <c r="F45" s="6">
        <f t="shared" si="19"/>
        <v>9191877.0500000007</v>
      </c>
      <c r="G45" s="6">
        <f t="shared" si="19"/>
        <v>579.54871936307211</v>
      </c>
    </row>
    <row r="46" spans="1:10" x14ac:dyDescent="0.25">
      <c r="A46" s="9" t="s">
        <v>38</v>
      </c>
      <c r="B46" s="28">
        <v>0</v>
      </c>
      <c r="C46" s="27">
        <v>0</v>
      </c>
      <c r="D46" s="29">
        <v>1959991.91</v>
      </c>
      <c r="E46" s="28">
        <f t="shared" ref="E46:E49" si="20">+B46+C46+D46</f>
        <v>1959991.91</v>
      </c>
      <c r="F46" s="28">
        <v>8770883.0500000007</v>
      </c>
      <c r="G46" s="28">
        <f t="shared" si="0"/>
        <v>447.49588022534243</v>
      </c>
    </row>
    <row r="47" spans="1:10" x14ac:dyDescent="0.25">
      <c r="A47" s="9" t="s">
        <v>39</v>
      </c>
      <c r="B47" s="28">
        <v>0</v>
      </c>
      <c r="C47" s="29">
        <v>89994.7</v>
      </c>
      <c r="D47" s="29">
        <v>190772.94</v>
      </c>
      <c r="E47" s="28">
        <f t="shared" si="20"/>
        <v>280767.64</v>
      </c>
      <c r="F47" s="28">
        <v>89994</v>
      </c>
      <c r="G47" s="28">
        <f>IF(F47=0,0,IF(E47=0,100,F47/E47*100))</f>
        <v>32.052839137729691</v>
      </c>
    </row>
    <row r="48" spans="1:10" x14ac:dyDescent="0.25">
      <c r="A48" s="10" t="s">
        <v>40</v>
      </c>
      <c r="B48" s="28">
        <v>0</v>
      </c>
      <c r="C48" s="29">
        <v>331000</v>
      </c>
      <c r="D48" s="27">
        <v>0</v>
      </c>
      <c r="E48" s="28">
        <f t="shared" si="20"/>
        <v>331000</v>
      </c>
      <c r="F48" s="28">
        <v>331000</v>
      </c>
      <c r="G48" s="28">
        <f>IF(F48=0,0,IF(E48=0,100,F48/E48*100))</f>
        <v>100</v>
      </c>
    </row>
    <row r="49" spans="1:10" x14ac:dyDescent="0.25">
      <c r="A49" s="9" t="s">
        <v>41</v>
      </c>
      <c r="B49" s="28">
        <v>0</v>
      </c>
      <c r="C49" s="29">
        <v>6020883.0499999998</v>
      </c>
      <c r="D49" s="27">
        <v>0</v>
      </c>
      <c r="E49" s="28">
        <f t="shared" si="20"/>
        <v>6020883.0499999998</v>
      </c>
      <c r="F49" s="28">
        <v>0</v>
      </c>
      <c r="G49" s="28">
        <f>IF(F49=0,0,IF(E49=0,100,F49/E49*100))</f>
        <v>0</v>
      </c>
    </row>
    <row r="50" spans="1:10" s="3" customFormat="1" x14ac:dyDescent="0.25">
      <c r="A50" s="5" t="s">
        <v>42</v>
      </c>
      <c r="B50" s="6">
        <f>B51+B219+B297</f>
        <v>2805034451</v>
      </c>
      <c r="C50" s="6">
        <f>C51+C219+C297</f>
        <v>0</v>
      </c>
      <c r="D50" s="6">
        <f>D51+D219+D297</f>
        <v>0</v>
      </c>
      <c r="E50" s="6">
        <f>E51+E219+E297</f>
        <v>2805034451</v>
      </c>
      <c r="F50" s="6">
        <f>F51+F219+F297</f>
        <v>1878343468.4099998</v>
      </c>
      <c r="G50" s="6">
        <f t="shared" ref="G50:G98" si="21">IF(F50=0,0,IF(E50=0,100,F50/E50*100))</f>
        <v>66.963294077916473</v>
      </c>
      <c r="J50" s="34"/>
    </row>
    <row r="51" spans="1:10" s="3" customFormat="1" x14ac:dyDescent="0.25">
      <c r="A51" s="5" t="s">
        <v>43</v>
      </c>
      <c r="B51" s="6">
        <f>B52+B65+B83+B98+B101+B110+B124+B144+B152+B155+B217</f>
        <v>2654071172</v>
      </c>
      <c r="C51" s="6">
        <f>C52+C65+C83+C98+C101+C110+C124+C144+C152+C155+C217</f>
        <v>0</v>
      </c>
      <c r="D51" s="6">
        <f>D52+D65+D83+D98+D101+D110+D124+D144+D152+D155+D217</f>
        <v>0</v>
      </c>
      <c r="E51" s="6">
        <f>E52+E65+E83+E98+E101+E110+E124+E144+E152+E155+E217</f>
        <v>2654071172</v>
      </c>
      <c r="F51" s="6">
        <f>F52+F65+F83+F98+F101+F110+F124+F144+F152+F155+F217</f>
        <v>1829471671.0799999</v>
      </c>
      <c r="G51" s="6">
        <f t="shared" si="21"/>
        <v>68.930769090920222</v>
      </c>
    </row>
    <row r="52" spans="1:10" s="3" customFormat="1" x14ac:dyDescent="0.25">
      <c r="A52" s="5" t="s">
        <v>44</v>
      </c>
      <c r="B52" s="6">
        <f t="shared" ref="B52:D52" si="22">SUM(B53:B64)</f>
        <v>10726613.000000002</v>
      </c>
      <c r="C52" s="6">
        <f t="shared" si="22"/>
        <v>0</v>
      </c>
      <c r="D52" s="6">
        <f t="shared" si="22"/>
        <v>0</v>
      </c>
      <c r="E52" s="6">
        <f t="shared" ref="E52" si="23">SUM(E53:E64)</f>
        <v>10726613.000000002</v>
      </c>
      <c r="F52" s="6">
        <f>SUM(F53:F64)</f>
        <v>4521943</v>
      </c>
      <c r="G52" s="6">
        <f t="shared" si="21"/>
        <v>42.156298544563874</v>
      </c>
    </row>
    <row r="53" spans="1:10" s="3" customFormat="1" x14ac:dyDescent="0.25">
      <c r="A53" s="7" t="s">
        <v>45</v>
      </c>
      <c r="B53" s="26">
        <v>38864.03</v>
      </c>
      <c r="C53" s="28">
        <v>0</v>
      </c>
      <c r="D53" s="27">
        <v>0</v>
      </c>
      <c r="E53" s="28">
        <f>+B53+C53+D53</f>
        <v>38864.03</v>
      </c>
      <c r="F53" s="28">
        <v>0</v>
      </c>
      <c r="G53" s="28">
        <f t="shared" si="21"/>
        <v>0</v>
      </c>
    </row>
    <row r="54" spans="1:10" x14ac:dyDescent="0.25">
      <c r="A54" s="7" t="s">
        <v>46</v>
      </c>
      <c r="B54" s="26">
        <v>0</v>
      </c>
      <c r="C54" s="28">
        <v>0</v>
      </c>
      <c r="D54" s="27">
        <v>0</v>
      </c>
      <c r="E54" s="28">
        <f t="shared" ref="E54:E100" si="24">+B54+C54+D54</f>
        <v>0</v>
      </c>
      <c r="F54" s="28">
        <v>33135</v>
      </c>
      <c r="G54" s="28">
        <f t="shared" si="21"/>
        <v>100</v>
      </c>
    </row>
    <row r="55" spans="1:10" x14ac:dyDescent="0.25">
      <c r="A55" s="7" t="s">
        <v>47</v>
      </c>
      <c r="B55" s="26">
        <v>844.57</v>
      </c>
      <c r="C55" s="28">
        <v>0</v>
      </c>
      <c r="D55" s="27">
        <v>0</v>
      </c>
      <c r="E55" s="28">
        <f t="shared" si="24"/>
        <v>844.57</v>
      </c>
      <c r="F55" s="28">
        <v>37081</v>
      </c>
      <c r="G55" s="28">
        <f t="shared" si="21"/>
        <v>4390.5182518914944</v>
      </c>
    </row>
    <row r="56" spans="1:10" x14ac:dyDescent="0.25">
      <c r="A56" s="7" t="s">
        <v>48</v>
      </c>
      <c r="B56" s="26">
        <v>527.15</v>
      </c>
      <c r="C56" s="28">
        <v>0</v>
      </c>
      <c r="D56" s="27">
        <v>0</v>
      </c>
      <c r="E56" s="28">
        <f t="shared" si="24"/>
        <v>527.15</v>
      </c>
      <c r="F56" s="28">
        <v>0</v>
      </c>
      <c r="G56" s="28">
        <f t="shared" si="21"/>
        <v>0</v>
      </c>
    </row>
    <row r="57" spans="1:10" x14ac:dyDescent="0.25">
      <c r="A57" s="7" t="s">
        <v>49</v>
      </c>
      <c r="B57" s="26">
        <v>7435.26</v>
      </c>
      <c r="C57" s="28">
        <v>0</v>
      </c>
      <c r="D57" s="27">
        <v>0</v>
      </c>
      <c r="E57" s="28">
        <f t="shared" si="24"/>
        <v>7435.26</v>
      </c>
      <c r="F57" s="28">
        <v>896</v>
      </c>
      <c r="G57" s="28">
        <f t="shared" si="21"/>
        <v>12.050688207271836</v>
      </c>
    </row>
    <row r="58" spans="1:10" ht="24" x14ac:dyDescent="0.25">
      <c r="A58" s="7" t="s">
        <v>50</v>
      </c>
      <c r="B58" s="26">
        <v>584046.86</v>
      </c>
      <c r="C58" s="28">
        <v>0</v>
      </c>
      <c r="D58" s="27">
        <v>0</v>
      </c>
      <c r="E58" s="28">
        <f t="shared" si="24"/>
        <v>584046.86</v>
      </c>
      <c r="F58" s="28">
        <v>155505</v>
      </c>
      <c r="G58" s="28">
        <f t="shared" si="21"/>
        <v>26.625432075775564</v>
      </c>
    </row>
    <row r="59" spans="1:10" ht="24" x14ac:dyDescent="0.25">
      <c r="A59" s="7" t="s">
        <v>51</v>
      </c>
      <c r="B59" s="26">
        <v>5687972.6900000004</v>
      </c>
      <c r="C59" s="28">
        <v>0</v>
      </c>
      <c r="D59" s="27">
        <v>0</v>
      </c>
      <c r="E59" s="28">
        <f t="shared" si="24"/>
        <v>5687972.6900000004</v>
      </c>
      <c r="F59" s="28">
        <v>2092984</v>
      </c>
      <c r="G59" s="28">
        <f t="shared" si="21"/>
        <v>36.796660498733864</v>
      </c>
    </row>
    <row r="60" spans="1:10" ht="24" x14ac:dyDescent="0.25">
      <c r="A60" s="7" t="s">
        <v>52</v>
      </c>
      <c r="B60" s="26">
        <v>324883.90999999997</v>
      </c>
      <c r="C60" s="28">
        <v>0</v>
      </c>
      <c r="D60" s="27">
        <v>0</v>
      </c>
      <c r="E60" s="28">
        <f t="shared" si="24"/>
        <v>324883.90999999997</v>
      </c>
      <c r="F60" s="28">
        <v>116745</v>
      </c>
      <c r="G60" s="28">
        <f t="shared" si="21"/>
        <v>35.93437422000985</v>
      </c>
    </row>
    <row r="61" spans="1:10" x14ac:dyDescent="0.25">
      <c r="A61" s="7" t="s">
        <v>53</v>
      </c>
      <c r="B61" s="26">
        <v>485035.46</v>
      </c>
      <c r="C61" s="28">
        <v>0</v>
      </c>
      <c r="D61" s="27">
        <v>0</v>
      </c>
      <c r="E61" s="28">
        <f t="shared" si="24"/>
        <v>485035.46</v>
      </c>
      <c r="F61" s="28">
        <v>198490</v>
      </c>
      <c r="G61" s="28">
        <f t="shared" si="21"/>
        <v>40.922781192121498</v>
      </c>
    </row>
    <row r="62" spans="1:10" ht="24" x14ac:dyDescent="0.25">
      <c r="A62" s="7" t="s">
        <v>54</v>
      </c>
      <c r="B62" s="26">
        <v>440410.49</v>
      </c>
      <c r="C62" s="28">
        <v>0</v>
      </c>
      <c r="D62" s="27">
        <v>0</v>
      </c>
      <c r="E62" s="28">
        <f t="shared" si="24"/>
        <v>440410.49</v>
      </c>
      <c r="F62" s="28">
        <v>228987</v>
      </c>
      <c r="G62" s="28">
        <f t="shared" si="21"/>
        <v>51.993993149436569</v>
      </c>
    </row>
    <row r="63" spans="1:10" ht="20.45" customHeight="1" x14ac:dyDescent="0.25">
      <c r="A63" s="7" t="s">
        <v>55</v>
      </c>
      <c r="B63" s="26">
        <v>1682262.52</v>
      </c>
      <c r="C63" s="28">
        <v>0</v>
      </c>
      <c r="D63" s="27">
        <v>0</v>
      </c>
      <c r="E63" s="28">
        <f t="shared" si="24"/>
        <v>1682262.52</v>
      </c>
      <c r="F63" s="28">
        <v>1173688</v>
      </c>
      <c r="G63" s="28">
        <f t="shared" si="21"/>
        <v>69.7684211617578</v>
      </c>
    </row>
    <row r="64" spans="1:10" s="3" customFormat="1" x14ac:dyDescent="0.25">
      <c r="A64" s="7" t="s">
        <v>56</v>
      </c>
      <c r="B64" s="26">
        <v>1474330.06</v>
      </c>
      <c r="C64" s="28">
        <v>0</v>
      </c>
      <c r="D64" s="27">
        <v>0</v>
      </c>
      <c r="E64" s="28">
        <f t="shared" si="24"/>
        <v>1474330.06</v>
      </c>
      <c r="F64" s="28">
        <v>484432</v>
      </c>
      <c r="G64" s="28">
        <f t="shared" si="21"/>
        <v>32.857771345990187</v>
      </c>
    </row>
    <row r="65" spans="1:7" x14ac:dyDescent="0.25">
      <c r="A65" s="5" t="s">
        <v>57</v>
      </c>
      <c r="B65" s="6">
        <f>SUM(B66:B82)</f>
        <v>107266305</v>
      </c>
      <c r="C65" s="6">
        <f>SUM(C66:C82)</f>
        <v>0</v>
      </c>
      <c r="D65" s="6">
        <f>SUM(D66:D82)</f>
        <v>0</v>
      </c>
      <c r="E65" s="6">
        <f>SUM(E66:E82)</f>
        <v>107266305</v>
      </c>
      <c r="F65" s="6">
        <f>SUM(F66:F82)</f>
        <v>79359900.070000008</v>
      </c>
      <c r="G65" s="6">
        <f t="shared" si="21"/>
        <v>73.983997183458499</v>
      </c>
    </row>
    <row r="66" spans="1:7" x14ac:dyDescent="0.25">
      <c r="A66" s="11" t="s">
        <v>58</v>
      </c>
      <c r="B66" s="31">
        <v>2470819.35</v>
      </c>
      <c r="C66" s="28">
        <v>0</v>
      </c>
      <c r="D66" s="27">
        <v>0</v>
      </c>
      <c r="E66" s="28">
        <f t="shared" si="24"/>
        <v>2470819.35</v>
      </c>
      <c r="F66" s="28">
        <v>8836513</v>
      </c>
      <c r="G66" s="28">
        <f t="shared" si="21"/>
        <v>357.63492786309934</v>
      </c>
    </row>
    <row r="67" spans="1:7" x14ac:dyDescent="0.25">
      <c r="A67" s="11" t="s">
        <v>59</v>
      </c>
      <c r="B67" s="31">
        <v>57913443.710000001</v>
      </c>
      <c r="C67" s="28">
        <v>0</v>
      </c>
      <c r="D67" s="27">
        <v>0</v>
      </c>
      <c r="E67" s="28">
        <f t="shared" si="24"/>
        <v>57913443.710000001</v>
      </c>
      <c r="F67" s="28">
        <v>41717826</v>
      </c>
      <c r="G67" s="28">
        <f t="shared" si="21"/>
        <v>72.034787309317821</v>
      </c>
    </row>
    <row r="68" spans="1:7" x14ac:dyDescent="0.25">
      <c r="A68" s="11" t="s">
        <v>60</v>
      </c>
      <c r="B68" s="31">
        <v>27509608.77</v>
      </c>
      <c r="C68" s="28">
        <v>0</v>
      </c>
      <c r="D68" s="27">
        <v>0</v>
      </c>
      <c r="E68" s="28">
        <f t="shared" si="24"/>
        <v>27509608.77</v>
      </c>
      <c r="F68" s="30">
        <v>21818547</v>
      </c>
      <c r="G68" s="28">
        <f t="shared" si="21"/>
        <v>79.312458357436682</v>
      </c>
    </row>
    <row r="69" spans="1:7" x14ac:dyDescent="0.25">
      <c r="A69" s="11" t="s">
        <v>61</v>
      </c>
      <c r="B69" s="31">
        <v>1613868.89</v>
      </c>
      <c r="C69" s="28">
        <v>0</v>
      </c>
      <c r="D69" s="27">
        <v>0</v>
      </c>
      <c r="E69" s="28">
        <f t="shared" si="24"/>
        <v>1613868.89</v>
      </c>
      <c r="F69" s="28">
        <v>1034348</v>
      </c>
      <c r="G69" s="28">
        <f t="shared" si="21"/>
        <v>64.0912038399848</v>
      </c>
    </row>
    <row r="70" spans="1:7" x14ac:dyDescent="0.25">
      <c r="A70" s="11" t="s">
        <v>62</v>
      </c>
      <c r="B70" s="31">
        <v>7046827.5599999996</v>
      </c>
      <c r="C70" s="28">
        <v>0</v>
      </c>
      <c r="D70" s="27">
        <v>0</v>
      </c>
      <c r="E70" s="28">
        <f t="shared" si="24"/>
        <v>7046827.5599999996</v>
      </c>
      <c r="F70" s="28">
        <v>527250</v>
      </c>
      <c r="G70" s="28">
        <f t="shared" si="21"/>
        <v>7.4820902812044983</v>
      </c>
    </row>
    <row r="71" spans="1:7" x14ac:dyDescent="0.25">
      <c r="A71" s="11" t="s">
        <v>63</v>
      </c>
      <c r="B71" s="31">
        <v>989778.3</v>
      </c>
      <c r="C71" s="28">
        <v>0</v>
      </c>
      <c r="D71" s="27">
        <v>0</v>
      </c>
      <c r="E71" s="28">
        <f t="shared" si="24"/>
        <v>989778.3</v>
      </c>
      <c r="F71" s="28">
        <v>1036000</v>
      </c>
      <c r="G71" s="28">
        <f t="shared" si="21"/>
        <v>104.66990436141104</v>
      </c>
    </row>
    <row r="72" spans="1:7" ht="24" x14ac:dyDescent="0.25">
      <c r="A72" s="11" t="s">
        <v>64</v>
      </c>
      <c r="B72" s="31">
        <v>99116.33</v>
      </c>
      <c r="C72" s="28">
        <v>0</v>
      </c>
      <c r="D72" s="27">
        <v>0</v>
      </c>
      <c r="E72" s="28">
        <f t="shared" si="24"/>
        <v>99116.33</v>
      </c>
      <c r="F72" s="28">
        <v>20160</v>
      </c>
      <c r="G72" s="28">
        <f t="shared" si="21"/>
        <v>20.339736146404935</v>
      </c>
    </row>
    <row r="73" spans="1:7" x14ac:dyDescent="0.25">
      <c r="A73" s="10" t="s">
        <v>65</v>
      </c>
      <c r="B73" s="28">
        <v>0</v>
      </c>
      <c r="C73" s="27">
        <v>0</v>
      </c>
      <c r="D73" s="27">
        <v>0</v>
      </c>
      <c r="E73" s="28">
        <f t="shared" si="24"/>
        <v>0</v>
      </c>
      <c r="F73" s="28">
        <v>2946</v>
      </c>
      <c r="G73" s="28">
        <f t="shared" si="21"/>
        <v>100</v>
      </c>
    </row>
    <row r="74" spans="1:7" x14ac:dyDescent="0.25">
      <c r="A74" s="11" t="s">
        <v>66</v>
      </c>
      <c r="B74" s="31">
        <v>548199.15</v>
      </c>
      <c r="C74" s="28">
        <v>0</v>
      </c>
      <c r="D74" s="27">
        <v>0</v>
      </c>
      <c r="E74" s="28">
        <f t="shared" si="24"/>
        <v>548199.15</v>
      </c>
      <c r="F74" s="28">
        <v>297389</v>
      </c>
      <c r="G74" s="28">
        <f t="shared" si="21"/>
        <v>54.248351169460953</v>
      </c>
    </row>
    <row r="75" spans="1:7" s="3" customFormat="1" x14ac:dyDescent="0.25">
      <c r="A75" s="11" t="s">
        <v>67</v>
      </c>
      <c r="B75" s="31">
        <v>1004483.3</v>
      </c>
      <c r="C75" s="28">
        <v>0</v>
      </c>
      <c r="D75" s="27">
        <v>0</v>
      </c>
      <c r="E75" s="28">
        <f t="shared" si="24"/>
        <v>1004483.3</v>
      </c>
      <c r="F75" s="28">
        <v>216315</v>
      </c>
      <c r="G75" s="28">
        <f t="shared" si="21"/>
        <v>21.534952348137594</v>
      </c>
    </row>
    <row r="76" spans="1:7" ht="24" x14ac:dyDescent="0.25">
      <c r="A76" s="11" t="s">
        <v>68</v>
      </c>
      <c r="B76" s="31">
        <v>2568681.2400000002</v>
      </c>
      <c r="C76" s="28">
        <v>0</v>
      </c>
      <c r="D76" s="27">
        <v>0</v>
      </c>
      <c r="E76" s="28">
        <f t="shared" si="24"/>
        <v>2568681.2400000002</v>
      </c>
      <c r="F76" s="28">
        <v>2597200.59</v>
      </c>
      <c r="G76" s="28">
        <f t="shared" si="21"/>
        <v>101.11027205539914</v>
      </c>
    </row>
    <row r="77" spans="1:7" x14ac:dyDescent="0.25">
      <c r="A77" s="11" t="s">
        <v>69</v>
      </c>
      <c r="B77" s="31">
        <v>169.37</v>
      </c>
      <c r="C77" s="28">
        <v>0</v>
      </c>
      <c r="D77" s="27">
        <v>0</v>
      </c>
      <c r="E77" s="28">
        <f t="shared" si="24"/>
        <v>169.37</v>
      </c>
      <c r="F77" s="28">
        <v>0</v>
      </c>
      <c r="G77" s="28">
        <f t="shared" si="21"/>
        <v>0</v>
      </c>
    </row>
    <row r="78" spans="1:7" x14ac:dyDescent="0.25">
      <c r="A78" s="11" t="s">
        <v>70</v>
      </c>
      <c r="B78" s="31">
        <v>5449341.3099999996</v>
      </c>
      <c r="C78" s="28">
        <v>0</v>
      </c>
      <c r="D78" s="27">
        <v>0</v>
      </c>
      <c r="E78" s="28">
        <f t="shared" si="24"/>
        <v>5449341.3099999996</v>
      </c>
      <c r="F78" s="28">
        <v>1218831</v>
      </c>
      <c r="G78" s="28">
        <f t="shared" si="21"/>
        <v>22.366574796174771</v>
      </c>
    </row>
    <row r="79" spans="1:7" x14ac:dyDescent="0.25">
      <c r="A79" s="11" t="s">
        <v>71</v>
      </c>
      <c r="B79" s="31">
        <v>26687.45</v>
      </c>
      <c r="C79" s="28">
        <v>0</v>
      </c>
      <c r="D79" s="27">
        <v>0</v>
      </c>
      <c r="E79" s="28">
        <f t="shared" si="24"/>
        <v>26687.45</v>
      </c>
      <c r="F79" s="28">
        <v>0</v>
      </c>
      <c r="G79" s="28">
        <f t="shared" si="21"/>
        <v>0</v>
      </c>
    </row>
    <row r="80" spans="1:7" x14ac:dyDescent="0.25">
      <c r="A80" s="10" t="s">
        <v>72</v>
      </c>
      <c r="B80" s="28">
        <v>0</v>
      </c>
      <c r="C80" s="27">
        <v>0</v>
      </c>
      <c r="D80" s="27">
        <v>0</v>
      </c>
      <c r="E80" s="28">
        <f t="shared" si="24"/>
        <v>0</v>
      </c>
      <c r="F80" s="28">
        <v>11746</v>
      </c>
      <c r="G80" s="28">
        <f t="shared" si="21"/>
        <v>100</v>
      </c>
    </row>
    <row r="81" spans="1:7" x14ac:dyDescent="0.25">
      <c r="A81" s="11" t="s">
        <v>73</v>
      </c>
      <c r="B81" s="31">
        <v>19862.05</v>
      </c>
      <c r="C81" s="28">
        <v>0</v>
      </c>
      <c r="D81" s="27">
        <v>0</v>
      </c>
      <c r="E81" s="28">
        <f t="shared" si="24"/>
        <v>19862.05</v>
      </c>
      <c r="F81" s="28">
        <v>17880</v>
      </c>
      <c r="G81" s="28">
        <f t="shared" si="21"/>
        <v>90.020919290808351</v>
      </c>
    </row>
    <row r="82" spans="1:7" s="3" customFormat="1" x14ac:dyDescent="0.25">
      <c r="A82" s="11" t="s">
        <v>74</v>
      </c>
      <c r="B82" s="31">
        <v>5418.22</v>
      </c>
      <c r="C82" s="28">
        <v>0</v>
      </c>
      <c r="D82" s="27">
        <v>0</v>
      </c>
      <c r="E82" s="28">
        <f t="shared" si="24"/>
        <v>5418.22</v>
      </c>
      <c r="F82" s="28">
        <v>6948.48</v>
      </c>
      <c r="G82" s="28">
        <f t="shared" si="21"/>
        <v>128.24285466444698</v>
      </c>
    </row>
    <row r="83" spans="1:7" x14ac:dyDescent="0.25">
      <c r="A83" s="5" t="s">
        <v>75</v>
      </c>
      <c r="B83" s="6">
        <f t="shared" ref="B83:E83" si="25">SUM(B84:B97)</f>
        <v>1868982952</v>
      </c>
      <c r="C83" s="6">
        <f t="shared" si="25"/>
        <v>0</v>
      </c>
      <c r="D83" s="6">
        <f t="shared" si="25"/>
        <v>0</v>
      </c>
      <c r="E83" s="6">
        <f t="shared" si="25"/>
        <v>1868982952</v>
      </c>
      <c r="F83" s="6">
        <f>SUM(F84:F97)</f>
        <v>1428375353.51</v>
      </c>
      <c r="G83" s="6">
        <f t="shared" si="21"/>
        <v>76.425274611600642</v>
      </c>
    </row>
    <row r="84" spans="1:7" x14ac:dyDescent="0.25">
      <c r="A84" s="11" t="s">
        <v>63</v>
      </c>
      <c r="B84" s="31">
        <v>428127720.51999998</v>
      </c>
      <c r="C84" s="28">
        <v>0</v>
      </c>
      <c r="D84" s="27">
        <v>0</v>
      </c>
      <c r="E84" s="28">
        <f t="shared" si="24"/>
        <v>428127720.51999998</v>
      </c>
      <c r="F84" s="28">
        <v>261457936</v>
      </c>
      <c r="G84" s="28">
        <f t="shared" si="21"/>
        <v>61.070078733148982</v>
      </c>
    </row>
    <row r="85" spans="1:7" x14ac:dyDescent="0.25">
      <c r="A85" s="11" t="s">
        <v>76</v>
      </c>
      <c r="B85" s="31">
        <v>1149267261.76</v>
      </c>
      <c r="C85" s="28">
        <v>0</v>
      </c>
      <c r="D85" s="27">
        <v>0</v>
      </c>
      <c r="E85" s="28">
        <f t="shared" si="24"/>
        <v>1149267261.76</v>
      </c>
      <c r="F85" s="30">
        <v>1085654875.3</v>
      </c>
      <c r="G85" s="28">
        <f t="shared" si="21"/>
        <v>94.464961408316512</v>
      </c>
    </row>
    <row r="86" spans="1:7" x14ac:dyDescent="0.25">
      <c r="A86" s="11" t="s">
        <v>77</v>
      </c>
      <c r="B86" s="31">
        <v>34477929.5</v>
      </c>
      <c r="C86" s="28">
        <v>0</v>
      </c>
      <c r="D86" s="27">
        <v>0</v>
      </c>
      <c r="E86" s="28">
        <f t="shared" si="24"/>
        <v>34477929.5</v>
      </c>
      <c r="F86" s="28">
        <v>17495704</v>
      </c>
      <c r="G86" s="28">
        <f t="shared" si="21"/>
        <v>50.744648108872084</v>
      </c>
    </row>
    <row r="87" spans="1:7" x14ac:dyDescent="0.25">
      <c r="A87" s="11" t="s">
        <v>78</v>
      </c>
      <c r="B87" s="31">
        <v>457358.76</v>
      </c>
      <c r="C87" s="28">
        <v>0</v>
      </c>
      <c r="D87" s="27">
        <v>0</v>
      </c>
      <c r="E87" s="28">
        <f t="shared" si="24"/>
        <v>457358.76</v>
      </c>
      <c r="F87" s="28">
        <v>202670</v>
      </c>
      <c r="G87" s="28">
        <f t="shared" si="21"/>
        <v>44.313133960744516</v>
      </c>
    </row>
    <row r="88" spans="1:7" x14ac:dyDescent="0.25">
      <c r="A88" s="11" t="s">
        <v>79</v>
      </c>
      <c r="B88" s="31">
        <v>2143.58</v>
      </c>
      <c r="C88" s="28">
        <v>0</v>
      </c>
      <c r="D88" s="27">
        <v>0</v>
      </c>
      <c r="E88" s="28">
        <f t="shared" si="24"/>
        <v>2143.58</v>
      </c>
      <c r="F88" s="28">
        <v>2004</v>
      </c>
      <c r="G88" s="28">
        <f t="shared" si="21"/>
        <v>93.488463225072081</v>
      </c>
    </row>
    <row r="89" spans="1:7" x14ac:dyDescent="0.25">
      <c r="A89" s="11" t="s">
        <v>62</v>
      </c>
      <c r="B89" s="31">
        <v>192230564.40000001</v>
      </c>
      <c r="C89" s="28">
        <v>0</v>
      </c>
      <c r="D89" s="27">
        <v>0</v>
      </c>
      <c r="E89" s="28">
        <f t="shared" si="24"/>
        <v>192230564.40000001</v>
      </c>
      <c r="F89" s="28">
        <v>18418618.210000001</v>
      </c>
      <c r="G89" s="28">
        <f t="shared" si="21"/>
        <v>9.5815242843869015</v>
      </c>
    </row>
    <row r="90" spans="1:7" x14ac:dyDescent="0.25">
      <c r="A90" s="11" t="s">
        <v>69</v>
      </c>
      <c r="B90" s="31">
        <v>1218196.6000000001</v>
      </c>
      <c r="C90" s="28">
        <v>0</v>
      </c>
      <c r="D90" s="27">
        <v>0</v>
      </c>
      <c r="E90" s="28">
        <f t="shared" si="24"/>
        <v>1218196.6000000001</v>
      </c>
      <c r="F90" s="28">
        <v>910892</v>
      </c>
      <c r="G90" s="28">
        <f t="shared" si="21"/>
        <v>74.773809087958369</v>
      </c>
    </row>
    <row r="91" spans="1:7" x14ac:dyDescent="0.25">
      <c r="A91" s="11" t="s">
        <v>80</v>
      </c>
      <c r="B91" s="31">
        <v>28643865.039999999</v>
      </c>
      <c r="C91" s="28">
        <v>0</v>
      </c>
      <c r="D91" s="27">
        <v>0</v>
      </c>
      <c r="E91" s="28">
        <f t="shared" si="24"/>
        <v>28643865.039999999</v>
      </c>
      <c r="F91" s="28">
        <v>23228528</v>
      </c>
      <c r="G91" s="28">
        <f t="shared" si="21"/>
        <v>81.094251657596843</v>
      </c>
    </row>
    <row r="92" spans="1:7" x14ac:dyDescent="0.25">
      <c r="A92" s="45" t="s">
        <v>81</v>
      </c>
      <c r="B92" s="31">
        <v>18955.89</v>
      </c>
      <c r="C92" s="28">
        <v>0</v>
      </c>
      <c r="D92" s="27">
        <v>0</v>
      </c>
      <c r="E92" s="28">
        <f t="shared" si="24"/>
        <v>18955.89</v>
      </c>
      <c r="F92" s="28">
        <v>0</v>
      </c>
      <c r="G92" s="28">
        <f t="shared" si="21"/>
        <v>0</v>
      </c>
    </row>
    <row r="93" spans="1:7" x14ac:dyDescent="0.25">
      <c r="A93" s="11" t="s">
        <v>82</v>
      </c>
      <c r="B93" s="31">
        <v>336448.22</v>
      </c>
      <c r="C93" s="28">
        <v>0</v>
      </c>
      <c r="D93" s="27">
        <v>0</v>
      </c>
      <c r="E93" s="28">
        <f t="shared" si="24"/>
        <v>336448.22</v>
      </c>
      <c r="F93" s="28">
        <v>263704</v>
      </c>
      <c r="G93" s="28">
        <f t="shared" si="21"/>
        <v>78.378776977925469</v>
      </c>
    </row>
    <row r="94" spans="1:7" x14ac:dyDescent="0.25">
      <c r="A94" s="11" t="s">
        <v>83</v>
      </c>
      <c r="B94" s="31">
        <v>1008747.36</v>
      </c>
      <c r="C94" s="28">
        <v>0</v>
      </c>
      <c r="D94" s="27">
        <v>0</v>
      </c>
      <c r="E94" s="28">
        <f t="shared" si="24"/>
        <v>1008747.36</v>
      </c>
      <c r="F94" s="28">
        <v>1190550</v>
      </c>
      <c r="G94" s="28">
        <f t="shared" si="21"/>
        <v>118.02261370973997</v>
      </c>
    </row>
    <row r="95" spans="1:7" s="3" customFormat="1" ht="24" x14ac:dyDescent="0.25">
      <c r="A95" s="11" t="s">
        <v>84</v>
      </c>
      <c r="B95" s="31">
        <v>23338325.23</v>
      </c>
      <c r="C95" s="28">
        <v>0</v>
      </c>
      <c r="D95" s="27">
        <v>0</v>
      </c>
      <c r="E95" s="28">
        <f t="shared" si="24"/>
        <v>23338325.23</v>
      </c>
      <c r="F95" s="28">
        <v>16003524</v>
      </c>
      <c r="G95" s="28">
        <f t="shared" si="21"/>
        <v>68.571861272326601</v>
      </c>
    </row>
    <row r="96" spans="1:7" s="3" customFormat="1" ht="24" x14ac:dyDescent="0.25">
      <c r="A96" s="11" t="s">
        <v>85</v>
      </c>
      <c r="B96" s="31">
        <v>9858839.1899999995</v>
      </c>
      <c r="C96" s="28">
        <v>0</v>
      </c>
      <c r="D96" s="27">
        <v>0</v>
      </c>
      <c r="E96" s="28">
        <f t="shared" si="24"/>
        <v>9858839.1899999995</v>
      </c>
      <c r="F96" s="28">
        <v>3546348</v>
      </c>
      <c r="G96" s="28">
        <f t="shared" si="21"/>
        <v>35.97125312275228</v>
      </c>
    </row>
    <row r="97" spans="1:7" x14ac:dyDescent="0.25">
      <c r="A97" s="12" t="s">
        <v>86</v>
      </c>
      <c r="B97" s="31">
        <v>-3404.05</v>
      </c>
      <c r="C97" s="28">
        <v>0</v>
      </c>
      <c r="D97" s="27">
        <v>0</v>
      </c>
      <c r="E97" s="28">
        <f t="shared" si="24"/>
        <v>-3404.05</v>
      </c>
      <c r="F97" s="28">
        <v>0</v>
      </c>
      <c r="G97" s="28">
        <f t="shared" si="21"/>
        <v>0</v>
      </c>
    </row>
    <row r="98" spans="1:7" ht="24" x14ac:dyDescent="0.25">
      <c r="A98" s="5" t="s">
        <v>87</v>
      </c>
      <c r="B98" s="6">
        <f t="shared" ref="B98:E98" si="26">SUM(B99:B100)</f>
        <v>290180059</v>
      </c>
      <c r="C98" s="6">
        <f t="shared" si="26"/>
        <v>0</v>
      </c>
      <c r="D98" s="6">
        <f t="shared" si="26"/>
        <v>0</v>
      </c>
      <c r="E98" s="6">
        <f t="shared" si="26"/>
        <v>290180059</v>
      </c>
      <c r="F98" s="6">
        <f>SUM(F99:F100)</f>
        <v>129963368</v>
      </c>
      <c r="G98" s="6">
        <f t="shared" si="21"/>
        <v>44.787146452403199</v>
      </c>
    </row>
    <row r="99" spans="1:7" s="3" customFormat="1" x14ac:dyDescent="0.25">
      <c r="A99" s="11" t="s">
        <v>88</v>
      </c>
      <c r="B99" s="31">
        <v>289031434.22000003</v>
      </c>
      <c r="C99" s="28">
        <v>0</v>
      </c>
      <c r="D99" s="27">
        <v>0</v>
      </c>
      <c r="E99" s="28">
        <f t="shared" si="24"/>
        <v>289031434.22000003</v>
      </c>
      <c r="F99" s="28">
        <v>129273699</v>
      </c>
      <c r="G99" s="28">
        <f>IF(F99=0,0,IF(E99=0,100,F99/E99*100))</f>
        <v>44.726518881542013</v>
      </c>
    </row>
    <row r="100" spans="1:7" x14ac:dyDescent="0.25">
      <c r="A100" s="11" t="s">
        <v>89</v>
      </c>
      <c r="B100" s="31">
        <v>1148624.78</v>
      </c>
      <c r="C100" s="28">
        <v>0</v>
      </c>
      <c r="D100" s="27">
        <v>0</v>
      </c>
      <c r="E100" s="28">
        <f t="shared" si="24"/>
        <v>1148624.78</v>
      </c>
      <c r="F100" s="28">
        <v>689669</v>
      </c>
      <c r="G100" s="28">
        <f t="shared" ref="G100:G166" si="27">IF(F100=0,0,IF(E100=0,100,F100/E100*100))</f>
        <v>60.043019444522173</v>
      </c>
    </row>
    <row r="101" spans="1:7" ht="35.25" customHeight="1" x14ac:dyDescent="0.25">
      <c r="A101" s="5" t="s">
        <v>90</v>
      </c>
      <c r="B101" s="6">
        <f t="shared" ref="B101:E101" si="28">SUM(B102:B109)</f>
        <v>1745543.0000000002</v>
      </c>
      <c r="C101" s="6">
        <f t="shared" si="28"/>
        <v>0</v>
      </c>
      <c r="D101" s="6">
        <f t="shared" si="28"/>
        <v>0</v>
      </c>
      <c r="E101" s="6">
        <f t="shared" si="28"/>
        <v>1745543.0000000002</v>
      </c>
      <c r="F101" s="6">
        <f>SUM(F102:F109)</f>
        <v>2224329</v>
      </c>
      <c r="G101" s="6">
        <f t="shared" si="27"/>
        <v>127.42905789201411</v>
      </c>
    </row>
    <row r="102" spans="1:7" ht="16.149999999999999" customHeight="1" x14ac:dyDescent="0.25">
      <c r="A102" s="11" t="s">
        <v>91</v>
      </c>
      <c r="B102" s="31">
        <v>606094.77</v>
      </c>
      <c r="C102" s="28">
        <v>0</v>
      </c>
      <c r="D102" s="27">
        <v>0</v>
      </c>
      <c r="E102" s="28">
        <f t="shared" ref="E102:E167" si="29">+B102+C102+D102</f>
        <v>606094.77</v>
      </c>
      <c r="F102" s="28">
        <v>573300</v>
      </c>
      <c r="G102" s="28">
        <f t="shared" si="27"/>
        <v>94.589167961307425</v>
      </c>
    </row>
    <row r="103" spans="1:7" x14ac:dyDescent="0.25">
      <c r="A103" s="11" t="s">
        <v>92</v>
      </c>
      <c r="B103" s="31">
        <v>132386.31</v>
      </c>
      <c r="C103" s="28">
        <v>0</v>
      </c>
      <c r="D103" s="27">
        <v>0</v>
      </c>
      <c r="E103" s="28">
        <f t="shared" si="29"/>
        <v>132386.31</v>
      </c>
      <c r="F103" s="28">
        <v>25480</v>
      </c>
      <c r="G103" s="28">
        <f t="shared" si="27"/>
        <v>19.246703076775841</v>
      </c>
    </row>
    <row r="104" spans="1:7" ht="24" x14ac:dyDescent="0.25">
      <c r="A104" s="11" t="s">
        <v>93</v>
      </c>
      <c r="B104" s="31">
        <v>63508.65</v>
      </c>
      <c r="C104" s="28">
        <v>0</v>
      </c>
      <c r="D104" s="27">
        <v>0</v>
      </c>
      <c r="E104" s="28">
        <f t="shared" si="29"/>
        <v>63508.65</v>
      </c>
      <c r="F104" s="28">
        <v>38220</v>
      </c>
      <c r="G104" s="28">
        <f t="shared" si="27"/>
        <v>60.180778523870373</v>
      </c>
    </row>
    <row r="105" spans="1:7" ht="24" x14ac:dyDescent="0.25">
      <c r="A105" s="11" t="s">
        <v>94</v>
      </c>
      <c r="B105" s="31">
        <v>10641.37</v>
      </c>
      <c r="C105" s="28">
        <v>0</v>
      </c>
      <c r="D105" s="27">
        <v>0</v>
      </c>
      <c r="E105" s="28">
        <f t="shared" si="29"/>
        <v>10641.37</v>
      </c>
      <c r="F105" s="28">
        <v>312696</v>
      </c>
      <c r="G105" s="28">
        <f t="shared" si="27"/>
        <v>2938.4938217541535</v>
      </c>
    </row>
    <row r="106" spans="1:7" ht="36" x14ac:dyDescent="0.25">
      <c r="A106" s="11" t="s">
        <v>95</v>
      </c>
      <c r="B106" s="31">
        <v>284870.39</v>
      </c>
      <c r="C106" s="28">
        <v>0</v>
      </c>
      <c r="D106" s="27">
        <v>0</v>
      </c>
      <c r="E106" s="28">
        <f t="shared" si="29"/>
        <v>284870.39</v>
      </c>
      <c r="F106" s="28">
        <v>196218</v>
      </c>
      <c r="G106" s="28">
        <f t="shared" si="27"/>
        <v>68.87974562747641</v>
      </c>
    </row>
    <row r="107" spans="1:7" ht="24" x14ac:dyDescent="0.25">
      <c r="A107" s="11" t="s">
        <v>96</v>
      </c>
      <c r="B107" s="31">
        <v>315878.69</v>
      </c>
      <c r="C107" s="28">
        <v>0</v>
      </c>
      <c r="D107" s="27">
        <v>0</v>
      </c>
      <c r="E107" s="28">
        <f t="shared" si="29"/>
        <v>315878.69</v>
      </c>
      <c r="F107" s="28">
        <v>544509</v>
      </c>
      <c r="G107" s="28">
        <f t="shared" si="27"/>
        <v>172.37914972991689</v>
      </c>
    </row>
    <row r="108" spans="1:7" s="3" customFormat="1" ht="24" x14ac:dyDescent="0.25">
      <c r="A108" s="11" t="s">
        <v>97</v>
      </c>
      <c r="B108" s="31">
        <v>322663.5</v>
      </c>
      <c r="C108" s="28">
        <v>0</v>
      </c>
      <c r="D108" s="27">
        <v>0</v>
      </c>
      <c r="E108" s="28">
        <f t="shared" si="29"/>
        <v>322663.5</v>
      </c>
      <c r="F108" s="30">
        <v>514710</v>
      </c>
      <c r="G108" s="28">
        <f t="shared" si="27"/>
        <v>159.51912751209852</v>
      </c>
    </row>
    <row r="109" spans="1:7" ht="24" x14ac:dyDescent="0.25">
      <c r="A109" s="11" t="s">
        <v>98</v>
      </c>
      <c r="B109" s="31">
        <v>9499.32</v>
      </c>
      <c r="C109" s="28">
        <v>0</v>
      </c>
      <c r="D109" s="27">
        <v>0</v>
      </c>
      <c r="E109" s="28">
        <f t="shared" si="29"/>
        <v>9499.32</v>
      </c>
      <c r="F109" s="28">
        <v>19196</v>
      </c>
      <c r="G109" s="28">
        <f t="shared" si="27"/>
        <v>202.07762239823484</v>
      </c>
    </row>
    <row r="110" spans="1:7" x14ac:dyDescent="0.25">
      <c r="A110" s="5" t="s">
        <v>99</v>
      </c>
      <c r="B110" s="6">
        <f>SUM(B111:B122)</f>
        <v>168212316.99999997</v>
      </c>
      <c r="C110" s="6">
        <f>SUM(C111:C122)</f>
        <v>0</v>
      </c>
      <c r="D110" s="6">
        <f>SUM(D111:D122)</f>
        <v>0</v>
      </c>
      <c r="E110" s="6">
        <f>SUM(E111:E122)</f>
        <v>168212316.99999997</v>
      </c>
      <c r="F110" s="6">
        <f>SUM(F111:F123)</f>
        <v>107558772.25</v>
      </c>
      <c r="G110" s="6">
        <f t="shared" si="27"/>
        <v>63.94226901351108</v>
      </c>
    </row>
    <row r="111" spans="1:7" x14ac:dyDescent="0.25">
      <c r="A111" s="11" t="s">
        <v>100</v>
      </c>
      <c r="B111" s="31">
        <v>44094746.170000002</v>
      </c>
      <c r="C111" s="28">
        <v>0</v>
      </c>
      <c r="D111" s="27">
        <v>0</v>
      </c>
      <c r="E111" s="28">
        <f t="shared" si="29"/>
        <v>44094746.170000002</v>
      </c>
      <c r="F111" s="30">
        <v>30561219</v>
      </c>
      <c r="G111" s="28">
        <f t="shared" si="27"/>
        <v>69.308073306911155</v>
      </c>
    </row>
    <row r="112" spans="1:7" x14ac:dyDescent="0.25">
      <c r="A112" s="11" t="s">
        <v>101</v>
      </c>
      <c r="B112" s="31">
        <v>75422525.019999996</v>
      </c>
      <c r="C112" s="28">
        <v>0</v>
      </c>
      <c r="D112" s="27">
        <v>0</v>
      </c>
      <c r="E112" s="28">
        <f t="shared" si="29"/>
        <v>75422525.019999996</v>
      </c>
      <c r="F112" s="30">
        <v>45453194</v>
      </c>
      <c r="G112" s="28">
        <f t="shared" si="27"/>
        <v>60.264747153382956</v>
      </c>
    </row>
    <row r="113" spans="1:7" x14ac:dyDescent="0.25">
      <c r="A113" s="11" t="s">
        <v>102</v>
      </c>
      <c r="B113" s="31">
        <v>4234</v>
      </c>
      <c r="C113" s="28">
        <v>0</v>
      </c>
      <c r="D113" s="27">
        <v>0</v>
      </c>
      <c r="E113" s="28">
        <f t="shared" si="29"/>
        <v>4234</v>
      </c>
      <c r="F113" s="28">
        <v>0</v>
      </c>
      <c r="G113" s="28">
        <f t="shared" si="27"/>
        <v>0</v>
      </c>
    </row>
    <row r="114" spans="1:7" s="3" customFormat="1" x14ac:dyDescent="0.25">
      <c r="A114" s="11" t="s">
        <v>103</v>
      </c>
      <c r="B114" s="31">
        <v>2188539.4500000002</v>
      </c>
      <c r="C114" s="28">
        <v>0</v>
      </c>
      <c r="D114" s="27">
        <v>0</v>
      </c>
      <c r="E114" s="28">
        <f t="shared" si="29"/>
        <v>2188539.4500000002</v>
      </c>
      <c r="F114" s="30">
        <v>1315835</v>
      </c>
      <c r="G114" s="28">
        <f t="shared" si="27"/>
        <v>60.123887645708187</v>
      </c>
    </row>
    <row r="115" spans="1:7" x14ac:dyDescent="0.25">
      <c r="A115" s="11" t="s">
        <v>104</v>
      </c>
      <c r="B115" s="31">
        <v>24607245.059999999</v>
      </c>
      <c r="C115" s="28">
        <v>0</v>
      </c>
      <c r="D115" s="27">
        <v>0</v>
      </c>
      <c r="E115" s="28">
        <f t="shared" si="29"/>
        <v>24607245.059999999</v>
      </c>
      <c r="F115" s="30">
        <v>16125750</v>
      </c>
      <c r="G115" s="28">
        <f t="shared" si="27"/>
        <v>65.532528979495609</v>
      </c>
    </row>
    <row r="116" spans="1:7" ht="15" customHeight="1" x14ac:dyDescent="0.25">
      <c r="A116" s="11" t="s">
        <v>105</v>
      </c>
      <c r="B116" s="31">
        <v>21010398.370000001</v>
      </c>
      <c r="C116" s="28">
        <v>0</v>
      </c>
      <c r="D116" s="27">
        <v>0</v>
      </c>
      <c r="E116" s="28">
        <f t="shared" si="29"/>
        <v>21010398.370000001</v>
      </c>
      <c r="F116" s="30">
        <v>13261122</v>
      </c>
      <c r="G116" s="28">
        <f t="shared" si="27"/>
        <v>63.116946982476463</v>
      </c>
    </row>
    <row r="117" spans="1:7" x14ac:dyDescent="0.25">
      <c r="A117" s="10" t="s">
        <v>106</v>
      </c>
      <c r="B117" s="28">
        <v>0</v>
      </c>
      <c r="C117" s="27">
        <v>0</v>
      </c>
      <c r="D117" s="27">
        <v>0</v>
      </c>
      <c r="E117" s="28">
        <f t="shared" si="29"/>
        <v>0</v>
      </c>
      <c r="F117" s="28">
        <v>1271</v>
      </c>
      <c r="G117" s="28"/>
    </row>
    <row r="118" spans="1:7" x14ac:dyDescent="0.25">
      <c r="A118" s="11" t="s">
        <v>107</v>
      </c>
      <c r="B118" s="31">
        <v>673173.34</v>
      </c>
      <c r="C118" s="28">
        <v>0</v>
      </c>
      <c r="D118" s="27">
        <v>0</v>
      </c>
      <c r="E118" s="28">
        <f t="shared" si="29"/>
        <v>673173.34</v>
      </c>
      <c r="F118" s="28">
        <v>1069325.25</v>
      </c>
      <c r="G118" s="28">
        <f t="shared" si="27"/>
        <v>158.84842528077539</v>
      </c>
    </row>
    <row r="119" spans="1:7" x14ac:dyDescent="0.25">
      <c r="A119" s="11" t="s">
        <v>108</v>
      </c>
      <c r="B119" s="31">
        <v>188481.54</v>
      </c>
      <c r="C119" s="28">
        <v>0</v>
      </c>
      <c r="D119" s="27">
        <v>0</v>
      </c>
      <c r="E119" s="28">
        <f t="shared" si="29"/>
        <v>188481.54</v>
      </c>
      <c r="F119" s="30">
        <v>114064</v>
      </c>
      <c r="G119" s="28">
        <f>IF(F119=0,0,IF(E119=0,100,F119/E119*100))</f>
        <v>60.517332360505961</v>
      </c>
    </row>
    <row r="120" spans="1:7" s="3" customFormat="1" x14ac:dyDescent="0.25">
      <c r="A120" s="11" t="s">
        <v>109</v>
      </c>
      <c r="B120" s="31">
        <v>13.26</v>
      </c>
      <c r="C120" s="28">
        <v>0</v>
      </c>
      <c r="D120" s="27">
        <v>0</v>
      </c>
      <c r="E120" s="28">
        <f t="shared" si="29"/>
        <v>13.26</v>
      </c>
      <c r="F120" s="28">
        <v>0</v>
      </c>
      <c r="G120" s="28">
        <f>IF(F120=0,0,IF(E120=0,100,F120/E120*100))</f>
        <v>0</v>
      </c>
    </row>
    <row r="121" spans="1:7" s="3" customFormat="1" ht="24" x14ac:dyDescent="0.25">
      <c r="A121" s="11" t="s">
        <v>110</v>
      </c>
      <c r="B121" s="31">
        <v>8290.59</v>
      </c>
      <c r="C121" s="28">
        <v>0</v>
      </c>
      <c r="D121" s="27">
        <v>0</v>
      </c>
      <c r="E121" s="28">
        <f t="shared" si="29"/>
        <v>8290.59</v>
      </c>
      <c r="F121" s="28">
        <v>0</v>
      </c>
      <c r="G121" s="28">
        <f t="shared" si="27"/>
        <v>0</v>
      </c>
    </row>
    <row r="122" spans="1:7" x14ac:dyDescent="0.25">
      <c r="A122" s="11" t="s">
        <v>111</v>
      </c>
      <c r="B122" s="31">
        <v>14670.2</v>
      </c>
      <c r="C122" s="28">
        <v>0</v>
      </c>
      <c r="D122" s="27">
        <v>0</v>
      </c>
      <c r="E122" s="28">
        <f t="shared" si="29"/>
        <v>14670.2</v>
      </c>
      <c r="F122" s="28">
        <v>0</v>
      </c>
      <c r="G122" s="28">
        <f t="shared" si="27"/>
        <v>0</v>
      </c>
    </row>
    <row r="123" spans="1:7" x14ac:dyDescent="0.25">
      <c r="A123" s="11" t="s">
        <v>112</v>
      </c>
      <c r="B123" s="31">
        <v>0</v>
      </c>
      <c r="C123" s="28">
        <v>0</v>
      </c>
      <c r="D123" s="27">
        <v>0</v>
      </c>
      <c r="E123" s="28">
        <f t="shared" si="29"/>
        <v>0</v>
      </c>
      <c r="F123" s="30">
        <v>-343008</v>
      </c>
      <c r="G123" s="28">
        <f t="shared" si="27"/>
        <v>100</v>
      </c>
    </row>
    <row r="124" spans="1:7" x14ac:dyDescent="0.25">
      <c r="A124" s="5" t="s">
        <v>113</v>
      </c>
      <c r="B124" s="6">
        <f>SUM(B125:B143)</f>
        <v>179597372</v>
      </c>
      <c r="C124" s="6">
        <f>SUM(C125:C143)</f>
        <v>0</v>
      </c>
      <c r="D124" s="6">
        <f>SUM(D125:D143)</f>
        <v>0</v>
      </c>
      <c r="E124" s="6">
        <f>SUM(E125:E143)</f>
        <v>179597372</v>
      </c>
      <c r="F124" s="6">
        <f>SUM(F125:F143)</f>
        <v>61615758.850000001</v>
      </c>
      <c r="G124" s="6">
        <f t="shared" si="27"/>
        <v>34.307717403570919</v>
      </c>
    </row>
    <row r="125" spans="1:7" x14ac:dyDescent="0.25">
      <c r="A125" s="45" t="s">
        <v>114</v>
      </c>
      <c r="B125" s="31">
        <v>6709.61</v>
      </c>
      <c r="C125" s="28">
        <v>0</v>
      </c>
      <c r="D125" s="27">
        <v>0</v>
      </c>
      <c r="E125" s="28">
        <f t="shared" si="29"/>
        <v>6709.61</v>
      </c>
      <c r="F125" s="28">
        <v>1534</v>
      </c>
      <c r="G125" s="28">
        <f t="shared" si="27"/>
        <v>22.862729726466966</v>
      </c>
    </row>
    <row r="126" spans="1:7" x14ac:dyDescent="0.25">
      <c r="A126" s="11" t="s">
        <v>115</v>
      </c>
      <c r="B126" s="31">
        <v>4295775.07</v>
      </c>
      <c r="C126" s="28">
        <v>0</v>
      </c>
      <c r="D126" s="27">
        <v>0</v>
      </c>
      <c r="E126" s="28">
        <f t="shared" si="29"/>
        <v>4295775.07</v>
      </c>
      <c r="F126" s="28">
        <v>1513893.85</v>
      </c>
      <c r="G126" s="28">
        <f t="shared" si="27"/>
        <v>35.241459930535889</v>
      </c>
    </row>
    <row r="127" spans="1:7" x14ac:dyDescent="0.25">
      <c r="A127" s="11" t="s">
        <v>116</v>
      </c>
      <c r="B127" s="31">
        <v>95419.63</v>
      </c>
      <c r="C127" s="28">
        <v>0</v>
      </c>
      <c r="D127" s="27">
        <v>0</v>
      </c>
      <c r="E127" s="28">
        <f t="shared" si="29"/>
        <v>95419.63</v>
      </c>
      <c r="F127" s="28">
        <v>30213.5</v>
      </c>
      <c r="G127" s="28">
        <f t="shared" si="27"/>
        <v>31.6638201175167</v>
      </c>
    </row>
    <row r="128" spans="1:7" ht="36" x14ac:dyDescent="0.25">
      <c r="A128" s="11" t="s">
        <v>117</v>
      </c>
      <c r="B128" s="31">
        <v>141292932.25</v>
      </c>
      <c r="C128" s="28">
        <v>0</v>
      </c>
      <c r="D128" s="27">
        <v>0</v>
      </c>
      <c r="E128" s="28">
        <f t="shared" si="29"/>
        <v>141292932.25</v>
      </c>
      <c r="F128" s="28">
        <v>47519055</v>
      </c>
      <c r="G128" s="28">
        <f t="shared" si="27"/>
        <v>33.631586692475906</v>
      </c>
    </row>
    <row r="129" spans="1:7" x14ac:dyDescent="0.25">
      <c r="A129" s="11" t="s">
        <v>118</v>
      </c>
      <c r="B129" s="31">
        <v>7451856.1699999999</v>
      </c>
      <c r="C129" s="28">
        <v>0</v>
      </c>
      <c r="D129" s="27">
        <v>0</v>
      </c>
      <c r="E129" s="28">
        <f t="shared" si="29"/>
        <v>7451856.1699999999</v>
      </c>
      <c r="F129" s="28">
        <v>2492761</v>
      </c>
      <c r="G129" s="28">
        <f t="shared" si="27"/>
        <v>33.451544731035789</v>
      </c>
    </row>
    <row r="130" spans="1:7" ht="36" x14ac:dyDescent="0.25">
      <c r="A130" s="11" t="s">
        <v>119</v>
      </c>
      <c r="B130" s="31">
        <v>682360.42</v>
      </c>
      <c r="C130" s="28">
        <v>0</v>
      </c>
      <c r="D130" s="27">
        <v>0</v>
      </c>
      <c r="E130" s="28">
        <f t="shared" si="29"/>
        <v>682360.42</v>
      </c>
      <c r="F130" s="28">
        <v>230550</v>
      </c>
      <c r="G130" s="28">
        <f t="shared" si="27"/>
        <v>33.787129681407954</v>
      </c>
    </row>
    <row r="131" spans="1:7" x14ac:dyDescent="0.25">
      <c r="A131" s="11" t="s">
        <v>120</v>
      </c>
      <c r="B131" s="31">
        <v>18711.86</v>
      </c>
      <c r="C131" s="28">
        <v>0</v>
      </c>
      <c r="D131" s="27">
        <v>0</v>
      </c>
      <c r="E131" s="28">
        <f t="shared" si="29"/>
        <v>18711.86</v>
      </c>
      <c r="F131" s="28">
        <v>5122</v>
      </c>
      <c r="G131" s="28">
        <f t="shared" si="27"/>
        <v>27.373013692919891</v>
      </c>
    </row>
    <row r="132" spans="1:7" ht="24" x14ac:dyDescent="0.25">
      <c r="A132" s="11" t="s">
        <v>121</v>
      </c>
      <c r="B132" s="31">
        <v>20806651.609999999</v>
      </c>
      <c r="C132" s="28">
        <v>0</v>
      </c>
      <c r="D132" s="27">
        <v>0</v>
      </c>
      <c r="E132" s="28">
        <f t="shared" si="29"/>
        <v>20806651.609999999</v>
      </c>
      <c r="F132" s="28">
        <v>7514513</v>
      </c>
      <c r="G132" s="28">
        <f t="shared" si="27"/>
        <v>36.115916875295824</v>
      </c>
    </row>
    <row r="133" spans="1:7" ht="24" x14ac:dyDescent="0.25">
      <c r="A133" s="11" t="s">
        <v>122</v>
      </c>
      <c r="B133" s="31">
        <v>46872.38</v>
      </c>
      <c r="C133" s="28">
        <v>0</v>
      </c>
      <c r="D133" s="27">
        <v>0</v>
      </c>
      <c r="E133" s="28">
        <f t="shared" si="29"/>
        <v>46872.38</v>
      </c>
      <c r="F133" s="28">
        <v>12500</v>
      </c>
      <c r="G133" s="28">
        <f t="shared" si="27"/>
        <v>26.668157238868606</v>
      </c>
    </row>
    <row r="134" spans="1:7" x14ac:dyDescent="0.25">
      <c r="A134" s="11" t="s">
        <v>123</v>
      </c>
      <c r="B134" s="31">
        <v>4002.03</v>
      </c>
      <c r="C134" s="28">
        <v>0</v>
      </c>
      <c r="D134" s="27">
        <v>0</v>
      </c>
      <c r="E134" s="28">
        <f t="shared" si="29"/>
        <v>4002.03</v>
      </c>
      <c r="F134" s="28">
        <v>0</v>
      </c>
      <c r="G134" s="28">
        <f t="shared" si="27"/>
        <v>0</v>
      </c>
    </row>
    <row r="135" spans="1:7" ht="36" x14ac:dyDescent="0.25">
      <c r="A135" s="11" t="s">
        <v>117</v>
      </c>
      <c r="B135" s="31">
        <v>1644492.23</v>
      </c>
      <c r="C135" s="28">
        <v>0</v>
      </c>
      <c r="D135" s="27">
        <v>0</v>
      </c>
      <c r="E135" s="28">
        <f t="shared" si="29"/>
        <v>1644492.23</v>
      </c>
      <c r="F135" s="28">
        <v>843007</v>
      </c>
      <c r="G135" s="28">
        <f t="shared" si="27"/>
        <v>51.262449564751059</v>
      </c>
    </row>
    <row r="136" spans="1:7" ht="24" x14ac:dyDescent="0.25">
      <c r="A136" s="11" t="s">
        <v>124</v>
      </c>
      <c r="B136" s="31">
        <v>2073080.89</v>
      </c>
      <c r="C136" s="28">
        <v>0</v>
      </c>
      <c r="D136" s="27">
        <v>0</v>
      </c>
      <c r="E136" s="28">
        <f t="shared" si="29"/>
        <v>2073080.89</v>
      </c>
      <c r="F136" s="28">
        <v>837615.5</v>
      </c>
      <c r="G136" s="28">
        <f t="shared" si="27"/>
        <v>40.404380940485154</v>
      </c>
    </row>
    <row r="137" spans="1:7" ht="24" x14ac:dyDescent="0.25">
      <c r="A137" s="11" t="s">
        <v>125</v>
      </c>
      <c r="B137" s="31">
        <v>443994.53</v>
      </c>
      <c r="C137" s="28">
        <v>0</v>
      </c>
      <c r="D137" s="27">
        <v>0</v>
      </c>
      <c r="E137" s="28">
        <f t="shared" si="29"/>
        <v>443994.53</v>
      </c>
      <c r="F137" s="28">
        <v>131865</v>
      </c>
      <c r="G137" s="28">
        <f t="shared" si="27"/>
        <v>29.699690219156526</v>
      </c>
    </row>
    <row r="138" spans="1:7" x14ac:dyDescent="0.25">
      <c r="A138" s="11" t="s">
        <v>126</v>
      </c>
      <c r="B138" s="31">
        <v>1279733.1399999999</v>
      </c>
      <c r="C138" s="28">
        <v>0</v>
      </c>
      <c r="D138" s="27">
        <v>0</v>
      </c>
      <c r="E138" s="28">
        <f t="shared" si="29"/>
        <v>1279733.1399999999</v>
      </c>
      <c r="F138" s="28">
        <v>458114</v>
      </c>
      <c r="G138" s="28">
        <f t="shared" si="27"/>
        <v>35.797619494326767</v>
      </c>
    </row>
    <row r="139" spans="1:7" ht="24" x14ac:dyDescent="0.25">
      <c r="A139" s="11" t="s">
        <v>127</v>
      </c>
      <c r="B139" s="31">
        <v>4655.1099999999997</v>
      </c>
      <c r="C139" s="28">
        <v>0</v>
      </c>
      <c r="D139" s="27">
        <v>0</v>
      </c>
      <c r="E139" s="28">
        <f t="shared" si="29"/>
        <v>4655.1099999999997</v>
      </c>
      <c r="F139" s="28">
        <v>1900</v>
      </c>
      <c r="G139" s="28">
        <f t="shared" si="27"/>
        <v>40.81536204300221</v>
      </c>
    </row>
    <row r="140" spans="1:7" ht="24" x14ac:dyDescent="0.25">
      <c r="A140" s="11" t="s">
        <v>128</v>
      </c>
      <c r="B140" s="31">
        <v>27478.71</v>
      </c>
      <c r="C140" s="28">
        <v>0</v>
      </c>
      <c r="D140" s="27">
        <v>0</v>
      </c>
      <c r="E140" s="28">
        <f t="shared" si="29"/>
        <v>27478.71</v>
      </c>
      <c r="F140" s="28">
        <v>9033</v>
      </c>
      <c r="G140" s="28">
        <f t="shared" si="27"/>
        <v>32.872722191107222</v>
      </c>
    </row>
    <row r="141" spans="1:7" ht="24" x14ac:dyDescent="0.25">
      <c r="A141" s="11" t="s">
        <v>129</v>
      </c>
      <c r="B141" s="31">
        <v>26206.53</v>
      </c>
      <c r="C141" s="28">
        <v>0</v>
      </c>
      <c r="D141" s="27">
        <v>0</v>
      </c>
      <c r="E141" s="28">
        <f t="shared" si="29"/>
        <v>26206.53</v>
      </c>
      <c r="F141" s="28">
        <v>13970</v>
      </c>
      <c r="G141" s="28">
        <f t="shared" si="27"/>
        <v>53.307324548499935</v>
      </c>
    </row>
    <row r="142" spans="1:7" x14ac:dyDescent="0.25">
      <c r="A142" s="11" t="s">
        <v>130</v>
      </c>
      <c r="B142" s="28">
        <v>0</v>
      </c>
      <c r="C142" s="27">
        <v>0</v>
      </c>
      <c r="D142" s="27">
        <v>0</v>
      </c>
      <c r="E142" s="28">
        <f t="shared" si="29"/>
        <v>0</v>
      </c>
      <c r="F142" s="28">
        <v>112</v>
      </c>
      <c r="G142" s="28">
        <f t="shared" si="27"/>
        <v>100</v>
      </c>
    </row>
    <row r="143" spans="1:7" s="3" customFormat="1" x14ac:dyDescent="0.25">
      <c r="A143" s="11" t="s">
        <v>131</v>
      </c>
      <c r="B143" s="31">
        <v>-603560.17000000004</v>
      </c>
      <c r="C143" s="28">
        <v>0</v>
      </c>
      <c r="D143" s="27">
        <v>0</v>
      </c>
      <c r="E143" s="28">
        <f t="shared" si="29"/>
        <v>-603560.17000000004</v>
      </c>
      <c r="F143" s="28">
        <v>0</v>
      </c>
      <c r="G143" s="28">
        <f t="shared" si="27"/>
        <v>0</v>
      </c>
    </row>
    <row r="144" spans="1:7" x14ac:dyDescent="0.25">
      <c r="A144" s="5" t="s">
        <v>132</v>
      </c>
      <c r="B144" s="6">
        <f t="shared" ref="B144:E144" si="30">SUM(B145:B151)</f>
        <v>10160704</v>
      </c>
      <c r="C144" s="6">
        <f t="shared" si="30"/>
        <v>0</v>
      </c>
      <c r="D144" s="6">
        <f t="shared" si="30"/>
        <v>0</v>
      </c>
      <c r="E144" s="6">
        <f t="shared" si="30"/>
        <v>10160704</v>
      </c>
      <c r="F144" s="6">
        <f>SUM(F145:F151)</f>
        <v>3032456</v>
      </c>
      <c r="G144" s="6">
        <f t="shared" si="27"/>
        <v>29.84493987818167</v>
      </c>
    </row>
    <row r="145" spans="1:7" x14ac:dyDescent="0.25">
      <c r="A145" s="11" t="s">
        <v>133</v>
      </c>
      <c r="B145" s="31">
        <v>3292572.17</v>
      </c>
      <c r="C145" s="28">
        <v>0</v>
      </c>
      <c r="D145" s="27">
        <v>0</v>
      </c>
      <c r="E145" s="28">
        <f t="shared" si="29"/>
        <v>3292572.17</v>
      </c>
      <c r="F145" s="28">
        <v>662342</v>
      </c>
      <c r="G145" s="28">
        <f t="shared" si="27"/>
        <v>20.116248507318215</v>
      </c>
    </row>
    <row r="146" spans="1:7" x14ac:dyDescent="0.25">
      <c r="A146" s="11" t="s">
        <v>134</v>
      </c>
      <c r="B146" s="31">
        <v>2279093.0499999998</v>
      </c>
      <c r="C146" s="28">
        <v>0</v>
      </c>
      <c r="D146" s="27">
        <v>0</v>
      </c>
      <c r="E146" s="28">
        <f t="shared" si="29"/>
        <v>2279093.0499999998</v>
      </c>
      <c r="F146" s="28">
        <v>859865</v>
      </c>
      <c r="G146" s="28">
        <f t="shared" si="27"/>
        <v>37.728384981911994</v>
      </c>
    </row>
    <row r="147" spans="1:7" ht="13.15" customHeight="1" x14ac:dyDescent="0.25">
      <c r="A147" s="12" t="s">
        <v>135</v>
      </c>
      <c r="B147" s="31">
        <v>45374.19</v>
      </c>
      <c r="C147" s="28">
        <v>0</v>
      </c>
      <c r="D147" s="27">
        <v>0</v>
      </c>
      <c r="E147" s="28">
        <f t="shared" si="29"/>
        <v>45374.19</v>
      </c>
      <c r="F147" s="28">
        <v>9043</v>
      </c>
      <c r="G147" s="28">
        <f t="shared" si="27"/>
        <v>19.929832356235998</v>
      </c>
    </row>
    <row r="148" spans="1:7" ht="18" customHeight="1" x14ac:dyDescent="0.25">
      <c r="A148" s="11" t="s">
        <v>136</v>
      </c>
      <c r="B148" s="31">
        <v>135564.98000000001</v>
      </c>
      <c r="C148" s="28">
        <v>0</v>
      </c>
      <c r="D148" s="27">
        <v>0</v>
      </c>
      <c r="E148" s="28">
        <f t="shared" si="29"/>
        <v>135564.98000000001</v>
      </c>
      <c r="F148" s="28">
        <v>54230</v>
      </c>
      <c r="G148" s="28">
        <f t="shared" si="27"/>
        <v>40.002956515760921</v>
      </c>
    </row>
    <row r="149" spans="1:7" ht="18.600000000000001" customHeight="1" x14ac:dyDescent="0.25">
      <c r="A149" s="11" t="s">
        <v>137</v>
      </c>
      <c r="B149" s="31">
        <v>24267.72</v>
      </c>
      <c r="C149" s="28">
        <v>0</v>
      </c>
      <c r="D149" s="27">
        <v>0</v>
      </c>
      <c r="E149" s="28">
        <f t="shared" si="29"/>
        <v>24267.72</v>
      </c>
      <c r="F149" s="28">
        <v>12739</v>
      </c>
      <c r="G149" s="28">
        <f t="shared" si="27"/>
        <v>52.49360055250348</v>
      </c>
    </row>
    <row r="150" spans="1:7" ht="22.15" customHeight="1" x14ac:dyDescent="0.25">
      <c r="A150" s="11" t="s">
        <v>138</v>
      </c>
      <c r="B150" s="31">
        <v>12553.67</v>
      </c>
      <c r="C150" s="28">
        <v>0</v>
      </c>
      <c r="D150" s="27">
        <v>0</v>
      </c>
      <c r="E150" s="28">
        <f t="shared" si="29"/>
        <v>12553.67</v>
      </c>
      <c r="F150" s="28">
        <v>23230</v>
      </c>
      <c r="G150" s="28">
        <f t="shared" si="27"/>
        <v>185.04548868976164</v>
      </c>
    </row>
    <row r="151" spans="1:7" s="3" customFormat="1" x14ac:dyDescent="0.25">
      <c r="A151" s="11" t="s">
        <v>139</v>
      </c>
      <c r="B151" s="31">
        <v>4371278.22</v>
      </c>
      <c r="C151" s="28">
        <v>0</v>
      </c>
      <c r="D151" s="27">
        <v>0</v>
      </c>
      <c r="E151" s="28">
        <f t="shared" si="29"/>
        <v>4371278.22</v>
      </c>
      <c r="F151" s="28">
        <v>1411007</v>
      </c>
      <c r="G151" s="28">
        <f t="shared" si="27"/>
        <v>32.279048117875234</v>
      </c>
    </row>
    <row r="152" spans="1:7" s="3" customFormat="1" x14ac:dyDescent="0.25">
      <c r="A152" s="5" t="s">
        <v>140</v>
      </c>
      <c r="B152" s="6">
        <f t="shared" ref="B152:E152" si="31">SUM(B153:B154)</f>
        <v>61873</v>
      </c>
      <c r="C152" s="6">
        <f t="shared" si="31"/>
        <v>0</v>
      </c>
      <c r="D152" s="6">
        <f t="shared" si="31"/>
        <v>0</v>
      </c>
      <c r="E152" s="6">
        <f t="shared" si="31"/>
        <v>61873</v>
      </c>
      <c r="F152" s="6">
        <f>SUM(F153:F154)</f>
        <v>24355</v>
      </c>
      <c r="G152" s="6">
        <f t="shared" si="27"/>
        <v>39.362888497405976</v>
      </c>
    </row>
    <row r="153" spans="1:7" s="3" customFormat="1" ht="24" x14ac:dyDescent="0.25">
      <c r="A153" s="11" t="s">
        <v>141</v>
      </c>
      <c r="B153" s="31">
        <v>58668.71</v>
      </c>
      <c r="C153" s="28">
        <v>0</v>
      </c>
      <c r="D153" s="27">
        <v>0</v>
      </c>
      <c r="E153" s="28">
        <f t="shared" si="29"/>
        <v>58668.71</v>
      </c>
      <c r="F153" s="28">
        <v>20050</v>
      </c>
      <c r="G153" s="28">
        <f t="shared" si="27"/>
        <v>34.174946065798963</v>
      </c>
    </row>
    <row r="154" spans="1:7" s="3" customFormat="1" ht="24" x14ac:dyDescent="0.25">
      <c r="A154" s="11" t="s">
        <v>142</v>
      </c>
      <c r="B154" s="31">
        <v>3204.29</v>
      </c>
      <c r="C154" s="28">
        <v>0</v>
      </c>
      <c r="D154" s="27">
        <v>0</v>
      </c>
      <c r="E154" s="28">
        <f t="shared" si="29"/>
        <v>3204.29</v>
      </c>
      <c r="F154" s="28">
        <v>4305</v>
      </c>
      <c r="G154" s="28">
        <f t="shared" si="27"/>
        <v>134.35113550895829</v>
      </c>
    </row>
    <row r="155" spans="1:7" x14ac:dyDescent="0.25">
      <c r="A155" s="5" t="s">
        <v>143</v>
      </c>
      <c r="B155" s="6">
        <f>SUM(B156:B216)</f>
        <v>16264789.000000002</v>
      </c>
      <c r="C155" s="6">
        <f>SUM(C156:C216)</f>
        <v>0</v>
      </c>
      <c r="D155" s="6">
        <f>SUM(D156:D216)</f>
        <v>0</v>
      </c>
      <c r="E155" s="6">
        <f>SUM(E156:E216)</f>
        <v>16264789.000000002</v>
      </c>
      <c r="F155" s="6">
        <f>SUM(F156:F216)</f>
        <v>12453638.4</v>
      </c>
      <c r="G155" s="6">
        <f t="shared" si="27"/>
        <v>76.568090738834655</v>
      </c>
    </row>
    <row r="156" spans="1:7" x14ac:dyDescent="0.25">
      <c r="A156" s="11" t="s">
        <v>144</v>
      </c>
      <c r="B156" s="31">
        <v>861.83</v>
      </c>
      <c r="C156" s="28">
        <v>0</v>
      </c>
      <c r="D156" s="27">
        <v>0</v>
      </c>
      <c r="E156" s="28">
        <f t="shared" si="29"/>
        <v>861.83</v>
      </c>
      <c r="F156" s="28">
        <v>2300</v>
      </c>
      <c r="G156" s="28">
        <f t="shared" si="27"/>
        <v>266.8739774665537</v>
      </c>
    </row>
    <row r="157" spans="1:7" x14ac:dyDescent="0.25">
      <c r="A157" s="11" t="s">
        <v>145</v>
      </c>
      <c r="B157" s="31">
        <v>264582.34000000003</v>
      </c>
      <c r="C157" s="28">
        <v>0</v>
      </c>
      <c r="D157" s="27">
        <v>0</v>
      </c>
      <c r="E157" s="28">
        <f t="shared" si="29"/>
        <v>264582.34000000003</v>
      </c>
      <c r="F157" s="28">
        <v>222885</v>
      </c>
      <c r="G157" s="28">
        <f t="shared" si="27"/>
        <v>84.240316266006261</v>
      </c>
    </row>
    <row r="158" spans="1:7" x14ac:dyDescent="0.25">
      <c r="A158" s="11" t="s">
        <v>146</v>
      </c>
      <c r="B158" s="31">
        <v>95680.38</v>
      </c>
      <c r="C158" s="28">
        <v>0</v>
      </c>
      <c r="D158" s="27">
        <v>0</v>
      </c>
      <c r="E158" s="28">
        <f t="shared" si="29"/>
        <v>95680.38</v>
      </c>
      <c r="F158" s="28">
        <v>137019</v>
      </c>
      <c r="G158" s="28">
        <f t="shared" si="27"/>
        <v>143.20490784003991</v>
      </c>
    </row>
    <row r="159" spans="1:7" x14ac:dyDescent="0.25">
      <c r="A159" s="45" t="s">
        <v>147</v>
      </c>
      <c r="B159" s="31">
        <v>98.2</v>
      </c>
      <c r="C159" s="28">
        <v>0</v>
      </c>
      <c r="D159" s="27">
        <v>0</v>
      </c>
      <c r="E159" s="28">
        <f t="shared" si="29"/>
        <v>98.2</v>
      </c>
      <c r="F159" s="28">
        <v>1971</v>
      </c>
      <c r="G159" s="28">
        <f t="shared" si="27"/>
        <v>2007.1283095723015</v>
      </c>
    </row>
    <row r="160" spans="1:7" x14ac:dyDescent="0.25">
      <c r="A160" s="11" t="s">
        <v>148</v>
      </c>
      <c r="B160" s="31">
        <v>1158418.55</v>
      </c>
      <c r="C160" s="28">
        <v>0</v>
      </c>
      <c r="D160" s="27">
        <v>0</v>
      </c>
      <c r="E160" s="28">
        <f t="shared" si="29"/>
        <v>1158418.55</v>
      </c>
      <c r="F160" s="28">
        <v>880917</v>
      </c>
      <c r="G160" s="28">
        <f t="shared" si="27"/>
        <v>76.0447939995436</v>
      </c>
    </row>
    <row r="161" spans="1:7" x14ac:dyDescent="0.25">
      <c r="A161" s="11" t="s">
        <v>149</v>
      </c>
      <c r="B161" s="31">
        <v>7735.19</v>
      </c>
      <c r="C161" s="28">
        <v>0</v>
      </c>
      <c r="D161" s="27">
        <v>0</v>
      </c>
      <c r="E161" s="28">
        <f t="shared" si="29"/>
        <v>7735.19</v>
      </c>
      <c r="F161" s="28">
        <v>11030</v>
      </c>
      <c r="G161" s="28">
        <f t="shared" si="27"/>
        <v>142.59507523409252</v>
      </c>
    </row>
    <row r="162" spans="1:7" ht="36" x14ac:dyDescent="0.25">
      <c r="A162" s="11" t="s">
        <v>150</v>
      </c>
      <c r="B162" s="31">
        <v>30940.76</v>
      </c>
      <c r="C162" s="28">
        <v>0</v>
      </c>
      <c r="D162" s="27">
        <v>0</v>
      </c>
      <c r="E162" s="28">
        <f t="shared" si="29"/>
        <v>30940.76</v>
      </c>
      <c r="F162" s="28">
        <v>66180</v>
      </c>
      <c r="G162" s="28">
        <f t="shared" si="27"/>
        <v>213.89261285113878</v>
      </c>
    </row>
    <row r="163" spans="1:7" ht="24" x14ac:dyDescent="0.25">
      <c r="A163" s="11" t="s">
        <v>151</v>
      </c>
      <c r="B163" s="31">
        <v>6287819.1500000004</v>
      </c>
      <c r="C163" s="28">
        <v>0</v>
      </c>
      <c r="D163" s="27">
        <v>0</v>
      </c>
      <c r="E163" s="28">
        <f t="shared" si="29"/>
        <v>6287819.1500000004</v>
      </c>
      <c r="F163" s="28">
        <v>5291568</v>
      </c>
      <c r="G163" s="28">
        <f t="shared" si="27"/>
        <v>84.155855532199894</v>
      </c>
    </row>
    <row r="164" spans="1:7" x14ac:dyDescent="0.25">
      <c r="A164" s="11" t="s">
        <v>152</v>
      </c>
      <c r="B164" s="31">
        <v>8536.92</v>
      </c>
      <c r="C164" s="28">
        <v>0</v>
      </c>
      <c r="D164" s="27">
        <v>0</v>
      </c>
      <c r="E164" s="28">
        <f t="shared" si="29"/>
        <v>8536.92</v>
      </c>
      <c r="F164" s="28">
        <v>1107</v>
      </c>
      <c r="G164" s="28">
        <f t="shared" si="27"/>
        <v>12.967205971240215</v>
      </c>
    </row>
    <row r="165" spans="1:7" x14ac:dyDescent="0.25">
      <c r="A165" s="45" t="s">
        <v>153</v>
      </c>
      <c r="B165" s="31">
        <v>773.89</v>
      </c>
      <c r="C165" s="28">
        <v>0</v>
      </c>
      <c r="D165" s="27">
        <v>0</v>
      </c>
      <c r="E165" s="28">
        <f t="shared" si="29"/>
        <v>773.89</v>
      </c>
      <c r="F165" s="28">
        <v>0</v>
      </c>
      <c r="G165" s="28">
        <f t="shared" si="27"/>
        <v>0</v>
      </c>
    </row>
    <row r="166" spans="1:7" x14ac:dyDescent="0.25">
      <c r="A166" s="11" t="s">
        <v>154</v>
      </c>
      <c r="B166" s="31">
        <v>45659.24</v>
      </c>
      <c r="C166" s="28">
        <v>0</v>
      </c>
      <c r="D166" s="27">
        <v>0</v>
      </c>
      <c r="E166" s="28">
        <f t="shared" si="29"/>
        <v>45659.24</v>
      </c>
      <c r="F166" s="28">
        <v>93924</v>
      </c>
      <c r="G166" s="28">
        <f t="shared" si="27"/>
        <v>205.70644627462045</v>
      </c>
    </row>
    <row r="167" spans="1:7" s="3" customFormat="1" ht="24" x14ac:dyDescent="0.25">
      <c r="A167" s="11" t="s">
        <v>155</v>
      </c>
      <c r="B167" s="31">
        <v>315.12</v>
      </c>
      <c r="C167" s="28">
        <v>0</v>
      </c>
      <c r="D167" s="27">
        <v>0</v>
      </c>
      <c r="E167" s="28">
        <f t="shared" si="29"/>
        <v>315.12</v>
      </c>
      <c r="F167" s="28">
        <v>0</v>
      </c>
      <c r="G167" s="28">
        <f t="shared" ref="G167:G230" si="32">IF(F167=0,0,IF(E167=0,100,F167/E167*100))</f>
        <v>0</v>
      </c>
    </row>
    <row r="168" spans="1:7" ht="24" x14ac:dyDescent="0.25">
      <c r="A168" s="11" t="s">
        <v>156</v>
      </c>
      <c r="B168" s="31">
        <v>3728.72</v>
      </c>
      <c r="C168" s="28">
        <v>0</v>
      </c>
      <c r="D168" s="27">
        <v>0</v>
      </c>
      <c r="E168" s="28">
        <f t="shared" ref="E168:E216" si="33">+B168+C168+D168</f>
        <v>3728.72</v>
      </c>
      <c r="F168" s="28">
        <v>886</v>
      </c>
      <c r="G168" s="28">
        <f t="shared" si="32"/>
        <v>23.761505288678151</v>
      </c>
    </row>
    <row r="169" spans="1:7" ht="24" x14ac:dyDescent="0.25">
      <c r="A169" s="11" t="s">
        <v>157</v>
      </c>
      <c r="B169" s="31">
        <v>2557759.5099999998</v>
      </c>
      <c r="C169" s="28">
        <v>0</v>
      </c>
      <c r="D169" s="27">
        <v>0</v>
      </c>
      <c r="E169" s="28">
        <f t="shared" si="33"/>
        <v>2557759.5099999998</v>
      </c>
      <c r="F169" s="28">
        <v>2129157</v>
      </c>
      <c r="G169" s="28">
        <f t="shared" si="32"/>
        <v>83.243048913539184</v>
      </c>
    </row>
    <row r="170" spans="1:7" ht="24" x14ac:dyDescent="0.25">
      <c r="A170" s="11" t="s">
        <v>158</v>
      </c>
      <c r="B170" s="31">
        <v>99508.04</v>
      </c>
      <c r="C170" s="28">
        <v>0</v>
      </c>
      <c r="D170" s="27">
        <v>0</v>
      </c>
      <c r="E170" s="28">
        <f t="shared" si="33"/>
        <v>99508.04</v>
      </c>
      <c r="F170" s="28">
        <v>33592</v>
      </c>
      <c r="G170" s="28">
        <f t="shared" si="32"/>
        <v>33.758076231830117</v>
      </c>
    </row>
    <row r="171" spans="1:7" x14ac:dyDescent="0.25">
      <c r="A171" s="11" t="s">
        <v>159</v>
      </c>
      <c r="B171" s="31">
        <v>5118.2</v>
      </c>
      <c r="C171" s="28">
        <v>0</v>
      </c>
      <c r="D171" s="27">
        <v>0</v>
      </c>
      <c r="E171" s="28">
        <f t="shared" si="33"/>
        <v>5118.2</v>
      </c>
      <c r="F171" s="28">
        <v>2436</v>
      </c>
      <c r="G171" s="28">
        <f t="shared" si="32"/>
        <v>47.594857567113444</v>
      </c>
    </row>
    <row r="172" spans="1:7" ht="16.899999999999999" customHeight="1" x14ac:dyDescent="0.25">
      <c r="A172" s="11" t="s">
        <v>160</v>
      </c>
      <c r="B172" s="31">
        <v>6787.62</v>
      </c>
      <c r="C172" s="28">
        <v>0</v>
      </c>
      <c r="D172" s="27">
        <v>0</v>
      </c>
      <c r="E172" s="28">
        <f t="shared" si="33"/>
        <v>6787.62</v>
      </c>
      <c r="F172" s="28">
        <v>3080</v>
      </c>
      <c r="G172" s="28">
        <f t="shared" si="32"/>
        <v>45.376729987830785</v>
      </c>
    </row>
    <row r="173" spans="1:7" x14ac:dyDescent="0.25">
      <c r="A173" s="10" t="s">
        <v>161</v>
      </c>
      <c r="B173" s="28">
        <v>0</v>
      </c>
      <c r="C173" s="27">
        <v>0</v>
      </c>
      <c r="D173" s="27">
        <v>0</v>
      </c>
      <c r="E173" s="28">
        <f t="shared" si="33"/>
        <v>0</v>
      </c>
      <c r="F173" s="28">
        <v>360528</v>
      </c>
      <c r="G173" s="28">
        <f t="shared" si="32"/>
        <v>100</v>
      </c>
    </row>
    <row r="174" spans="1:7" x14ac:dyDescent="0.25">
      <c r="A174" s="10" t="s">
        <v>162</v>
      </c>
      <c r="B174" s="28">
        <v>0</v>
      </c>
      <c r="C174" s="27">
        <v>0</v>
      </c>
      <c r="D174" s="27">
        <v>0</v>
      </c>
      <c r="E174" s="28">
        <f t="shared" si="33"/>
        <v>0</v>
      </c>
      <c r="F174" s="28">
        <v>32250</v>
      </c>
      <c r="G174" s="28">
        <f t="shared" si="32"/>
        <v>100</v>
      </c>
    </row>
    <row r="175" spans="1:7" ht="36" x14ac:dyDescent="0.25">
      <c r="A175" s="11" t="s">
        <v>163</v>
      </c>
      <c r="B175" s="31">
        <v>65882.86</v>
      </c>
      <c r="C175" s="28">
        <v>0</v>
      </c>
      <c r="D175" s="27">
        <v>0</v>
      </c>
      <c r="E175" s="28">
        <f t="shared" si="33"/>
        <v>65882.86</v>
      </c>
      <c r="F175" s="28">
        <v>46970</v>
      </c>
      <c r="G175" s="28">
        <f t="shared" si="32"/>
        <v>71.29320129696859</v>
      </c>
    </row>
    <row r="176" spans="1:7" ht="24" x14ac:dyDescent="0.25">
      <c r="A176" s="11" t="s">
        <v>164</v>
      </c>
      <c r="B176" s="31">
        <v>54220.35</v>
      </c>
      <c r="C176" s="28">
        <v>0</v>
      </c>
      <c r="D176" s="27">
        <v>0</v>
      </c>
      <c r="E176" s="28">
        <f t="shared" si="33"/>
        <v>54220.35</v>
      </c>
      <c r="F176" s="28">
        <v>65040</v>
      </c>
      <c r="G176" s="28">
        <f t="shared" si="32"/>
        <v>119.95496155963583</v>
      </c>
    </row>
    <row r="177" spans="1:7" ht="24" x14ac:dyDescent="0.25">
      <c r="A177" s="11" t="s">
        <v>164</v>
      </c>
      <c r="B177" s="31">
        <v>8561.11</v>
      </c>
      <c r="C177" s="28">
        <v>0</v>
      </c>
      <c r="D177" s="27">
        <v>0</v>
      </c>
      <c r="E177" s="28">
        <f t="shared" si="33"/>
        <v>8561.11</v>
      </c>
      <c r="F177" s="28">
        <v>25745</v>
      </c>
      <c r="G177" s="28">
        <f t="shared" si="32"/>
        <v>300.72035051529531</v>
      </c>
    </row>
    <row r="178" spans="1:7" x14ac:dyDescent="0.25">
      <c r="A178" s="11" t="s">
        <v>165</v>
      </c>
      <c r="B178" s="31">
        <v>91487.039999999994</v>
      </c>
      <c r="C178" s="28">
        <v>0</v>
      </c>
      <c r="D178" s="27">
        <v>0</v>
      </c>
      <c r="E178" s="28">
        <f t="shared" si="33"/>
        <v>91487.039999999994</v>
      </c>
      <c r="F178" s="28">
        <v>3523</v>
      </c>
      <c r="G178" s="28">
        <f t="shared" si="32"/>
        <v>3.8508186514723839</v>
      </c>
    </row>
    <row r="179" spans="1:7" x14ac:dyDescent="0.25">
      <c r="A179" s="11" t="s">
        <v>166</v>
      </c>
      <c r="B179" s="31">
        <v>1083.8800000000001</v>
      </c>
      <c r="C179" s="28">
        <v>0</v>
      </c>
      <c r="D179" s="27">
        <v>0</v>
      </c>
      <c r="E179" s="28">
        <f t="shared" si="33"/>
        <v>1083.8800000000001</v>
      </c>
      <c r="F179" s="28">
        <v>1007</v>
      </c>
      <c r="G179" s="28">
        <f t="shared" si="32"/>
        <v>92.906963870539158</v>
      </c>
    </row>
    <row r="180" spans="1:7" ht="24" x14ac:dyDescent="0.25">
      <c r="A180" s="11" t="s">
        <v>167</v>
      </c>
      <c r="B180" s="31">
        <v>5738.19</v>
      </c>
      <c r="C180" s="28">
        <v>0</v>
      </c>
      <c r="D180" s="27">
        <v>0</v>
      </c>
      <c r="E180" s="28">
        <f t="shared" si="33"/>
        <v>5738.19</v>
      </c>
      <c r="F180" s="28">
        <v>1674</v>
      </c>
      <c r="G180" s="28">
        <f t="shared" si="32"/>
        <v>29.172962205852372</v>
      </c>
    </row>
    <row r="181" spans="1:7" x14ac:dyDescent="0.25">
      <c r="A181" s="11" t="s">
        <v>168</v>
      </c>
      <c r="B181" s="31">
        <v>2251.3000000000002</v>
      </c>
      <c r="C181" s="28">
        <v>0</v>
      </c>
      <c r="D181" s="27">
        <v>0</v>
      </c>
      <c r="E181" s="28">
        <f t="shared" si="33"/>
        <v>2251.3000000000002</v>
      </c>
      <c r="F181" s="28">
        <v>2600</v>
      </c>
      <c r="G181" s="28">
        <f t="shared" si="32"/>
        <v>115.48882867676453</v>
      </c>
    </row>
    <row r="182" spans="1:7" ht="24" x14ac:dyDescent="0.25">
      <c r="A182" s="11" t="s">
        <v>169</v>
      </c>
      <c r="B182" s="31">
        <v>501703.48</v>
      </c>
      <c r="C182" s="28">
        <v>0</v>
      </c>
      <c r="D182" s="27">
        <v>0</v>
      </c>
      <c r="E182" s="28">
        <f t="shared" si="33"/>
        <v>501703.48</v>
      </c>
      <c r="F182" s="28">
        <v>213273</v>
      </c>
      <c r="G182" s="28">
        <f t="shared" si="32"/>
        <v>42.509770910897409</v>
      </c>
    </row>
    <row r="183" spans="1:7" x14ac:dyDescent="0.25">
      <c r="A183" s="11" t="s">
        <v>170</v>
      </c>
      <c r="B183" s="31">
        <v>125788.63</v>
      </c>
      <c r="C183" s="28">
        <v>0</v>
      </c>
      <c r="D183" s="27">
        <v>0</v>
      </c>
      <c r="E183" s="28">
        <f t="shared" si="33"/>
        <v>125788.63</v>
      </c>
      <c r="F183" s="28">
        <v>88592</v>
      </c>
      <c r="G183" s="28">
        <f t="shared" si="32"/>
        <v>70.42925898787513</v>
      </c>
    </row>
    <row r="184" spans="1:7" x14ac:dyDescent="0.25">
      <c r="A184" s="11" t="s">
        <v>171</v>
      </c>
      <c r="B184" s="31">
        <v>731914.61</v>
      </c>
      <c r="C184" s="28">
        <v>0</v>
      </c>
      <c r="D184" s="27">
        <v>0</v>
      </c>
      <c r="E184" s="28">
        <f t="shared" si="33"/>
        <v>731914.61</v>
      </c>
      <c r="F184" s="28">
        <v>902328</v>
      </c>
      <c r="G184" s="28">
        <f t="shared" si="32"/>
        <v>123.28323381876474</v>
      </c>
    </row>
    <row r="185" spans="1:7" x14ac:dyDescent="0.25">
      <c r="A185" s="11" t="s">
        <v>172</v>
      </c>
      <c r="B185" s="31">
        <v>323.19</v>
      </c>
      <c r="C185" s="28">
        <v>0</v>
      </c>
      <c r="D185" s="27">
        <v>0</v>
      </c>
      <c r="E185" s="28">
        <f t="shared" si="33"/>
        <v>323.19</v>
      </c>
      <c r="F185" s="28">
        <v>330</v>
      </c>
      <c r="G185" s="28">
        <f t="shared" si="32"/>
        <v>102.1071196509793</v>
      </c>
    </row>
    <row r="186" spans="1:7" ht="36" x14ac:dyDescent="0.25">
      <c r="A186" s="11" t="s">
        <v>173</v>
      </c>
      <c r="B186" s="31">
        <v>507.13</v>
      </c>
      <c r="C186" s="28">
        <v>0</v>
      </c>
      <c r="D186" s="27">
        <v>0</v>
      </c>
      <c r="E186" s="28">
        <f t="shared" si="33"/>
        <v>507.13</v>
      </c>
      <c r="F186" s="28">
        <v>0</v>
      </c>
      <c r="G186" s="28">
        <f t="shared" si="32"/>
        <v>0</v>
      </c>
    </row>
    <row r="187" spans="1:7" ht="24" x14ac:dyDescent="0.25">
      <c r="A187" s="11" t="s">
        <v>174</v>
      </c>
      <c r="B187" s="31">
        <v>327245.08</v>
      </c>
      <c r="C187" s="28">
        <v>0</v>
      </c>
      <c r="D187" s="27">
        <v>0</v>
      </c>
      <c r="E187" s="28">
        <f t="shared" si="33"/>
        <v>327245.08</v>
      </c>
      <c r="F187" s="28">
        <v>218655</v>
      </c>
      <c r="G187" s="28">
        <f t="shared" si="32"/>
        <v>66.816894542768978</v>
      </c>
    </row>
    <row r="188" spans="1:7" ht="22.15" customHeight="1" x14ac:dyDescent="0.25">
      <c r="A188" s="11" t="s">
        <v>175</v>
      </c>
      <c r="B188" s="31">
        <v>46855.25</v>
      </c>
      <c r="C188" s="28">
        <v>0</v>
      </c>
      <c r="D188" s="27">
        <v>0</v>
      </c>
      <c r="E188" s="28">
        <f t="shared" si="33"/>
        <v>46855.25</v>
      </c>
      <c r="F188" s="28">
        <v>9045</v>
      </c>
      <c r="G188" s="28">
        <f t="shared" si="32"/>
        <v>19.304133474904091</v>
      </c>
    </row>
    <row r="189" spans="1:7" x14ac:dyDescent="0.25">
      <c r="A189" s="11" t="s">
        <v>176</v>
      </c>
      <c r="B189" s="31">
        <v>20041.87</v>
      </c>
      <c r="C189" s="28">
        <v>0</v>
      </c>
      <c r="D189" s="27">
        <v>0</v>
      </c>
      <c r="E189" s="28">
        <f t="shared" si="33"/>
        <v>20041.87</v>
      </c>
      <c r="F189" s="28">
        <v>14805</v>
      </c>
      <c r="G189" s="28">
        <f t="shared" si="32"/>
        <v>73.870352417214562</v>
      </c>
    </row>
    <row r="190" spans="1:7" ht="21" customHeight="1" x14ac:dyDescent="0.25">
      <c r="A190" s="11" t="s">
        <v>177</v>
      </c>
      <c r="B190" s="31">
        <v>102374.93</v>
      </c>
      <c r="C190" s="28">
        <v>0</v>
      </c>
      <c r="D190" s="27">
        <v>0</v>
      </c>
      <c r="E190" s="28">
        <f t="shared" si="33"/>
        <v>102374.93</v>
      </c>
      <c r="F190" s="28">
        <v>72376</v>
      </c>
      <c r="G190" s="28">
        <f t="shared" si="32"/>
        <v>70.696995836773709</v>
      </c>
    </row>
    <row r="191" spans="1:7" x14ac:dyDescent="0.25">
      <c r="A191" s="11" t="s">
        <v>178</v>
      </c>
      <c r="B191" s="31">
        <v>15572.98</v>
      </c>
      <c r="C191" s="28">
        <v>0</v>
      </c>
      <c r="D191" s="27">
        <v>0</v>
      </c>
      <c r="E191" s="28">
        <f t="shared" si="33"/>
        <v>15572.98</v>
      </c>
      <c r="F191" s="28">
        <v>13060</v>
      </c>
      <c r="G191" s="28">
        <f t="shared" si="32"/>
        <v>83.863204088106457</v>
      </c>
    </row>
    <row r="192" spans="1:7" ht="24" x14ac:dyDescent="0.25">
      <c r="A192" s="11" t="s">
        <v>179</v>
      </c>
      <c r="B192" s="31">
        <v>11.73</v>
      </c>
      <c r="C192" s="28">
        <v>0</v>
      </c>
      <c r="D192" s="27">
        <v>0</v>
      </c>
      <c r="E192" s="28">
        <f t="shared" si="33"/>
        <v>11.73</v>
      </c>
      <c r="F192" s="28">
        <v>17</v>
      </c>
      <c r="G192" s="28">
        <f t="shared" si="32"/>
        <v>144.92753623188406</v>
      </c>
    </row>
    <row r="193" spans="1:7" x14ac:dyDescent="0.25">
      <c r="A193" s="11" t="s">
        <v>180</v>
      </c>
      <c r="B193" s="31">
        <v>693.27</v>
      </c>
      <c r="C193" s="28">
        <v>0</v>
      </c>
      <c r="D193" s="27">
        <v>0</v>
      </c>
      <c r="E193" s="28">
        <f t="shared" si="33"/>
        <v>693.27</v>
      </c>
      <c r="F193" s="28">
        <v>810</v>
      </c>
      <c r="G193" s="28">
        <f t="shared" si="32"/>
        <v>116.83759574191875</v>
      </c>
    </row>
    <row r="194" spans="1:7" ht="26.45" customHeight="1" x14ac:dyDescent="0.25">
      <c r="A194" s="11" t="s">
        <v>181</v>
      </c>
      <c r="B194" s="31">
        <v>569021.25</v>
      </c>
      <c r="C194" s="28">
        <v>0</v>
      </c>
      <c r="D194" s="27">
        <v>0</v>
      </c>
      <c r="E194" s="28">
        <f t="shared" si="33"/>
        <v>569021.25</v>
      </c>
      <c r="F194" s="28">
        <v>397526.4</v>
      </c>
      <c r="G194" s="28">
        <f t="shared" si="32"/>
        <v>69.861433118710423</v>
      </c>
    </row>
    <row r="195" spans="1:7" ht="19.899999999999999" customHeight="1" x14ac:dyDescent="0.25">
      <c r="A195" s="11" t="s">
        <v>182</v>
      </c>
      <c r="B195" s="31">
        <v>99850.27</v>
      </c>
      <c r="C195" s="28">
        <v>0</v>
      </c>
      <c r="D195" s="27">
        <v>0</v>
      </c>
      <c r="E195" s="28">
        <f t="shared" si="33"/>
        <v>99850.27</v>
      </c>
      <c r="F195" s="28">
        <v>54852</v>
      </c>
      <c r="G195" s="28">
        <f t="shared" si="32"/>
        <v>54.934253057102403</v>
      </c>
    </row>
    <row r="196" spans="1:7" ht="24" x14ac:dyDescent="0.25">
      <c r="A196" s="11" t="s">
        <v>183</v>
      </c>
      <c r="B196" s="31">
        <v>290105.90000000002</v>
      </c>
      <c r="C196" s="28">
        <v>0</v>
      </c>
      <c r="D196" s="27">
        <v>0</v>
      </c>
      <c r="E196" s="28">
        <f t="shared" si="33"/>
        <v>290105.90000000002</v>
      </c>
      <c r="F196" s="28">
        <v>0</v>
      </c>
      <c r="G196" s="28">
        <f t="shared" si="32"/>
        <v>0</v>
      </c>
    </row>
    <row r="197" spans="1:7" ht="24" x14ac:dyDescent="0.25">
      <c r="A197" s="11" t="s">
        <v>184</v>
      </c>
      <c r="B197" s="31">
        <v>75292.600000000006</v>
      </c>
      <c r="C197" s="28">
        <v>0</v>
      </c>
      <c r="D197" s="27">
        <v>0</v>
      </c>
      <c r="E197" s="28">
        <f t="shared" si="33"/>
        <v>75292.600000000006</v>
      </c>
      <c r="F197" s="28">
        <v>0</v>
      </c>
      <c r="G197" s="28">
        <f t="shared" si="32"/>
        <v>0</v>
      </c>
    </row>
    <row r="198" spans="1:7" ht="24" x14ac:dyDescent="0.25">
      <c r="A198" s="11" t="s">
        <v>185</v>
      </c>
      <c r="B198" s="31">
        <v>838343.64</v>
      </c>
      <c r="C198" s="28">
        <v>0</v>
      </c>
      <c r="D198" s="27">
        <v>0</v>
      </c>
      <c r="E198" s="28">
        <f t="shared" si="33"/>
        <v>838343.64</v>
      </c>
      <c r="F198" s="28">
        <v>97922</v>
      </c>
      <c r="G198" s="28">
        <f t="shared" si="32"/>
        <v>11.680413058301486</v>
      </c>
    </row>
    <row r="199" spans="1:7" ht="24" x14ac:dyDescent="0.25">
      <c r="A199" s="11" t="s">
        <v>186</v>
      </c>
      <c r="B199" s="31">
        <v>545760.72</v>
      </c>
      <c r="C199" s="28">
        <v>0</v>
      </c>
      <c r="D199" s="27">
        <v>0</v>
      </c>
      <c r="E199" s="28">
        <f t="shared" si="33"/>
        <v>545760.72</v>
      </c>
      <c r="F199" s="28">
        <v>80019</v>
      </c>
      <c r="G199" s="28">
        <f t="shared" si="32"/>
        <v>14.661919971081833</v>
      </c>
    </row>
    <row r="200" spans="1:7" x14ac:dyDescent="0.25">
      <c r="A200" s="11" t="s">
        <v>187</v>
      </c>
      <c r="B200" s="31">
        <v>9952.0499999999993</v>
      </c>
      <c r="C200" s="28">
        <v>0</v>
      </c>
      <c r="D200" s="27">
        <v>0</v>
      </c>
      <c r="E200" s="28">
        <f t="shared" si="33"/>
        <v>9952.0499999999993</v>
      </c>
      <c r="F200" s="28">
        <v>1015</v>
      </c>
      <c r="G200" s="28">
        <f t="shared" si="32"/>
        <v>10.198903743449844</v>
      </c>
    </row>
    <row r="201" spans="1:7" ht="24" x14ac:dyDescent="0.25">
      <c r="A201" s="11" t="s">
        <v>188</v>
      </c>
      <c r="B201" s="31">
        <v>926.32</v>
      </c>
      <c r="C201" s="28">
        <v>0</v>
      </c>
      <c r="D201" s="27">
        <v>0</v>
      </c>
      <c r="E201" s="28">
        <f t="shared" si="33"/>
        <v>926.32</v>
      </c>
      <c r="F201" s="28">
        <v>0</v>
      </c>
      <c r="G201" s="28">
        <f t="shared" si="32"/>
        <v>0</v>
      </c>
    </row>
    <row r="202" spans="1:7" ht="24" x14ac:dyDescent="0.25">
      <c r="A202" s="11" t="s">
        <v>189</v>
      </c>
      <c r="B202" s="31">
        <v>9259.51</v>
      </c>
      <c r="C202" s="28">
        <v>0</v>
      </c>
      <c r="D202" s="27">
        <v>0</v>
      </c>
      <c r="E202" s="28">
        <f t="shared" si="33"/>
        <v>9259.51</v>
      </c>
      <c r="F202" s="28">
        <v>0</v>
      </c>
      <c r="G202" s="28">
        <f t="shared" si="32"/>
        <v>0</v>
      </c>
    </row>
    <row r="203" spans="1:7" ht="11.45" customHeight="1" x14ac:dyDescent="0.25">
      <c r="A203" s="10" t="s">
        <v>190</v>
      </c>
      <c r="B203" s="28">
        <v>0</v>
      </c>
      <c r="C203" s="27">
        <v>0</v>
      </c>
      <c r="D203" s="27">
        <v>0</v>
      </c>
      <c r="E203" s="28">
        <f t="shared" si="33"/>
        <v>0</v>
      </c>
      <c r="F203" s="28">
        <v>818</v>
      </c>
      <c r="G203" s="28">
        <f t="shared" si="32"/>
        <v>100</v>
      </c>
    </row>
    <row r="204" spans="1:7" ht="24" x14ac:dyDescent="0.25">
      <c r="A204" s="11" t="s">
        <v>191</v>
      </c>
      <c r="B204" s="31">
        <v>74550.23</v>
      </c>
      <c r="C204" s="28">
        <v>0</v>
      </c>
      <c r="D204" s="27">
        <v>0</v>
      </c>
      <c r="E204" s="28">
        <f t="shared" si="33"/>
        <v>74550.23</v>
      </c>
      <c r="F204" s="28">
        <v>72819</v>
      </c>
      <c r="G204" s="28">
        <f t="shared" si="32"/>
        <v>97.677767057190849</v>
      </c>
    </row>
    <row r="205" spans="1:7" x14ac:dyDescent="0.25">
      <c r="A205" s="11" t="s">
        <v>192</v>
      </c>
      <c r="B205" s="31">
        <v>133323.75</v>
      </c>
      <c r="C205" s="28">
        <v>0</v>
      </c>
      <c r="D205" s="27">
        <v>0</v>
      </c>
      <c r="E205" s="28">
        <f t="shared" si="33"/>
        <v>133323.75</v>
      </c>
      <c r="F205" s="28">
        <v>110330</v>
      </c>
      <c r="G205" s="28">
        <f t="shared" si="32"/>
        <v>82.753447904068096</v>
      </c>
    </row>
    <row r="206" spans="1:7" ht="24" x14ac:dyDescent="0.25">
      <c r="A206" s="11" t="s">
        <v>193</v>
      </c>
      <c r="B206" s="31">
        <v>1852.63</v>
      </c>
      <c r="C206" s="28">
        <v>0</v>
      </c>
      <c r="D206" s="27">
        <v>0</v>
      </c>
      <c r="E206" s="28">
        <f t="shared" si="33"/>
        <v>1852.63</v>
      </c>
      <c r="F206" s="28">
        <v>5280</v>
      </c>
      <c r="G206" s="28">
        <f t="shared" si="32"/>
        <v>285.00024289793424</v>
      </c>
    </row>
    <row r="207" spans="1:7" x14ac:dyDescent="0.25">
      <c r="A207" s="11" t="s">
        <v>194</v>
      </c>
      <c r="B207" s="31">
        <v>6430.72</v>
      </c>
      <c r="C207" s="28">
        <v>0</v>
      </c>
      <c r="D207" s="27">
        <v>0</v>
      </c>
      <c r="E207" s="28">
        <f t="shared" si="33"/>
        <v>6430.72</v>
      </c>
      <c r="F207" s="28">
        <v>7050</v>
      </c>
      <c r="G207" s="28">
        <f t="shared" si="32"/>
        <v>109.63002587579618</v>
      </c>
    </row>
    <row r="208" spans="1:7" ht="24" x14ac:dyDescent="0.25">
      <c r="A208" s="11" t="s">
        <v>195</v>
      </c>
      <c r="B208" s="31">
        <v>3909.73</v>
      </c>
      <c r="C208" s="28">
        <v>0</v>
      </c>
      <c r="D208" s="27">
        <v>0</v>
      </c>
      <c r="E208" s="28">
        <f t="shared" si="33"/>
        <v>3909.73</v>
      </c>
      <c r="F208" s="28">
        <v>1115</v>
      </c>
      <c r="G208" s="28">
        <f t="shared" si="32"/>
        <v>28.51859335555141</v>
      </c>
    </row>
    <row r="209" spans="1:7" ht="27.75" customHeight="1" x14ac:dyDescent="0.25">
      <c r="A209" s="11" t="s">
        <v>196</v>
      </c>
      <c r="B209" s="31">
        <v>771.69</v>
      </c>
      <c r="C209" s="28">
        <v>0</v>
      </c>
      <c r="D209" s="27">
        <v>0</v>
      </c>
      <c r="E209" s="28">
        <f t="shared" si="33"/>
        <v>771.69</v>
      </c>
      <c r="F209" s="28">
        <v>85</v>
      </c>
      <c r="G209" s="28">
        <f t="shared" si="32"/>
        <v>11.014785730021122</v>
      </c>
    </row>
    <row r="210" spans="1:7" ht="15" customHeight="1" x14ac:dyDescent="0.25">
      <c r="A210" s="11" t="s">
        <v>197</v>
      </c>
      <c r="B210" s="31">
        <v>306379.48</v>
      </c>
      <c r="C210" s="28">
        <v>0</v>
      </c>
      <c r="D210" s="27">
        <v>0</v>
      </c>
      <c r="E210" s="28">
        <f t="shared" si="33"/>
        <v>306379.48</v>
      </c>
      <c r="F210" s="28">
        <v>270198</v>
      </c>
      <c r="G210" s="28">
        <f t="shared" si="32"/>
        <v>88.190632088023662</v>
      </c>
    </row>
    <row r="211" spans="1:7" ht="24" x14ac:dyDescent="0.25">
      <c r="A211" s="11" t="s">
        <v>198</v>
      </c>
      <c r="B211" s="31">
        <v>6371.36</v>
      </c>
      <c r="C211" s="28">
        <v>0</v>
      </c>
      <c r="D211" s="27">
        <v>0</v>
      </c>
      <c r="E211" s="28">
        <f t="shared" si="33"/>
        <v>6371.36</v>
      </c>
      <c r="F211" s="28">
        <v>2178</v>
      </c>
      <c r="G211" s="28">
        <f t="shared" si="32"/>
        <v>34.184224404208834</v>
      </c>
    </row>
    <row r="212" spans="1:7" s="3" customFormat="1" ht="24" x14ac:dyDescent="0.25">
      <c r="A212" s="11" t="s">
        <v>199</v>
      </c>
      <c r="B212" s="31">
        <v>11186.16</v>
      </c>
      <c r="C212" s="28">
        <v>0</v>
      </c>
      <c r="D212" s="27">
        <v>0</v>
      </c>
      <c r="E212" s="28">
        <f t="shared" si="33"/>
        <v>11186.16</v>
      </c>
      <c r="F212" s="28">
        <v>52775</v>
      </c>
      <c r="G212" s="28">
        <f t="shared" si="32"/>
        <v>471.78835275018417</v>
      </c>
    </row>
    <row r="213" spans="1:7" x14ac:dyDescent="0.25">
      <c r="A213" s="11" t="s">
        <v>200</v>
      </c>
      <c r="B213" s="31">
        <v>419569.02</v>
      </c>
      <c r="C213" s="28">
        <v>0</v>
      </c>
      <c r="D213" s="27">
        <v>0</v>
      </c>
      <c r="E213" s="28">
        <f t="shared" si="33"/>
        <v>419569.02</v>
      </c>
      <c r="F213" s="28">
        <v>252841</v>
      </c>
      <c r="G213" s="28">
        <f t="shared" si="32"/>
        <v>60.262075593665131</v>
      </c>
    </row>
    <row r="214" spans="1:7" x14ac:dyDescent="0.25">
      <c r="A214" s="11" t="s">
        <v>201</v>
      </c>
      <c r="B214" s="31">
        <v>8983.23</v>
      </c>
      <c r="C214" s="28">
        <v>0</v>
      </c>
      <c r="D214" s="27">
        <v>0</v>
      </c>
      <c r="E214" s="28">
        <f t="shared" si="33"/>
        <v>8983.23</v>
      </c>
      <c r="F214" s="28">
        <v>3780</v>
      </c>
      <c r="G214" s="28">
        <f t="shared" si="32"/>
        <v>42.078406096693513</v>
      </c>
    </row>
    <row r="215" spans="1:7" ht="24" x14ac:dyDescent="0.25">
      <c r="A215" s="11" t="s">
        <v>202</v>
      </c>
      <c r="B215" s="31">
        <v>17720.22</v>
      </c>
      <c r="C215" s="28">
        <v>0</v>
      </c>
      <c r="D215" s="27">
        <v>0</v>
      </c>
      <c r="E215" s="28">
        <f t="shared" si="33"/>
        <v>17720.22</v>
      </c>
      <c r="F215" s="28">
        <v>7205</v>
      </c>
      <c r="G215" s="28">
        <f t="shared" si="32"/>
        <v>40.659766075139018</v>
      </c>
    </row>
    <row r="216" spans="1:7" ht="24" x14ac:dyDescent="0.25">
      <c r="A216" s="11" t="s">
        <v>203</v>
      </c>
      <c r="B216" s="31">
        <v>158647.98000000001</v>
      </c>
      <c r="C216" s="28">
        <v>0</v>
      </c>
      <c r="D216" s="27">
        <v>0</v>
      </c>
      <c r="E216" s="28">
        <f t="shared" si="33"/>
        <v>158647.98000000001</v>
      </c>
      <c r="F216" s="28">
        <v>85150</v>
      </c>
      <c r="G216" s="28">
        <f t="shared" si="32"/>
        <v>53.672287538738274</v>
      </c>
    </row>
    <row r="217" spans="1:7" x14ac:dyDescent="0.25">
      <c r="A217" s="5" t="s">
        <v>204</v>
      </c>
      <c r="B217" s="6">
        <f t="shared" ref="B217:E217" si="34">SUM(B218)</f>
        <v>872645</v>
      </c>
      <c r="C217" s="6">
        <f t="shared" si="34"/>
        <v>0</v>
      </c>
      <c r="D217" s="6">
        <f t="shared" si="34"/>
        <v>0</v>
      </c>
      <c r="E217" s="6">
        <f t="shared" si="34"/>
        <v>872645</v>
      </c>
      <c r="F217" s="6">
        <f>SUM(F218)</f>
        <v>341797</v>
      </c>
      <c r="G217" s="6">
        <f t="shared" si="32"/>
        <v>39.167931976920741</v>
      </c>
    </row>
    <row r="218" spans="1:7" x14ac:dyDescent="0.25">
      <c r="A218" s="11" t="s">
        <v>205</v>
      </c>
      <c r="B218" s="31">
        <v>872645</v>
      </c>
      <c r="C218" s="28">
        <v>0</v>
      </c>
      <c r="D218" s="27">
        <v>0</v>
      </c>
      <c r="E218" s="28">
        <f t="shared" ref="E218" si="35">+B218+C218+D218</f>
        <v>872645</v>
      </c>
      <c r="F218" s="28">
        <v>341797</v>
      </c>
      <c r="G218" s="28">
        <f t="shared" si="32"/>
        <v>39.167931976920741</v>
      </c>
    </row>
    <row r="219" spans="1:7" x14ac:dyDescent="0.25">
      <c r="A219" s="5" t="s">
        <v>206</v>
      </c>
      <c r="B219" s="6">
        <f>B220+B235+B244+B271+B286+B284+B295</f>
        <v>109652158.99999999</v>
      </c>
      <c r="C219" s="6">
        <f>C220+C235+C244+C271+C286+C284+C295</f>
        <v>0</v>
      </c>
      <c r="D219" s="6">
        <f>D220+D235+D244+D271+D286+D284+D295</f>
        <v>0</v>
      </c>
      <c r="E219" s="6">
        <f>E220+E235+E244+E271+E286+E284+E295</f>
        <v>109652158.99999999</v>
      </c>
      <c r="F219" s="6">
        <f>F220+F235+F244+F271+F286+F284+F295</f>
        <v>17007708.559999995</v>
      </c>
      <c r="G219" s="6">
        <f t="shared" si="32"/>
        <v>15.510600716945296</v>
      </c>
    </row>
    <row r="220" spans="1:7" x14ac:dyDescent="0.25">
      <c r="A220" s="5" t="s">
        <v>207</v>
      </c>
      <c r="B220" s="6">
        <f t="shared" ref="B220:D220" si="36">SUM(B221:B234)</f>
        <v>2067081</v>
      </c>
      <c r="C220" s="6">
        <f t="shared" si="36"/>
        <v>0</v>
      </c>
      <c r="D220" s="6">
        <f t="shared" si="36"/>
        <v>0</v>
      </c>
      <c r="E220" s="6">
        <f t="shared" ref="E220" si="37">SUM(E221:E234)</f>
        <v>2067081</v>
      </c>
      <c r="F220" s="6">
        <f>SUM(F221:F234)</f>
        <v>199116</v>
      </c>
      <c r="G220" s="6">
        <f t="shared" si="32"/>
        <v>9.6327139575081961</v>
      </c>
    </row>
    <row r="221" spans="1:7" ht="24" x14ac:dyDescent="0.25">
      <c r="A221" s="11" t="s">
        <v>208</v>
      </c>
      <c r="B221" s="31">
        <v>14268.23</v>
      </c>
      <c r="C221" s="28">
        <v>0</v>
      </c>
      <c r="D221" s="27">
        <v>0</v>
      </c>
      <c r="E221" s="28">
        <f t="shared" ref="E221:E287" si="38">+B221+C221+D221</f>
        <v>14268.23</v>
      </c>
      <c r="F221" s="28">
        <v>0</v>
      </c>
      <c r="G221" s="28">
        <f t="shared" si="32"/>
        <v>0</v>
      </c>
    </row>
    <row r="222" spans="1:7" ht="24" x14ac:dyDescent="0.25">
      <c r="A222" s="11" t="s">
        <v>209</v>
      </c>
      <c r="B222" s="31">
        <v>39242.03</v>
      </c>
      <c r="C222" s="28">
        <v>0</v>
      </c>
      <c r="D222" s="27">
        <v>0</v>
      </c>
      <c r="E222" s="28">
        <f t="shared" si="38"/>
        <v>39242.03</v>
      </c>
      <c r="F222" s="28">
        <v>0</v>
      </c>
      <c r="G222" s="28">
        <f t="shared" si="32"/>
        <v>0</v>
      </c>
    </row>
    <row r="223" spans="1:7" ht="24" x14ac:dyDescent="0.25">
      <c r="A223" s="11" t="s">
        <v>210</v>
      </c>
      <c r="B223" s="31">
        <v>344414.9</v>
      </c>
      <c r="C223" s="28">
        <v>0</v>
      </c>
      <c r="D223" s="27">
        <v>0</v>
      </c>
      <c r="E223" s="28">
        <f t="shared" si="38"/>
        <v>344414.9</v>
      </c>
      <c r="F223" s="28">
        <v>0</v>
      </c>
      <c r="G223" s="28">
        <f t="shared" si="32"/>
        <v>0</v>
      </c>
    </row>
    <row r="224" spans="1:7" x14ac:dyDescent="0.25">
      <c r="A224" s="11" t="s">
        <v>211</v>
      </c>
      <c r="B224" s="31">
        <v>5232.01</v>
      </c>
      <c r="C224" s="28">
        <v>0</v>
      </c>
      <c r="D224" s="27">
        <v>0</v>
      </c>
      <c r="E224" s="28">
        <f t="shared" si="38"/>
        <v>5232.01</v>
      </c>
      <c r="F224" s="28">
        <v>0</v>
      </c>
      <c r="G224" s="28">
        <f t="shared" si="32"/>
        <v>0</v>
      </c>
    </row>
    <row r="225" spans="1:7" x14ac:dyDescent="0.25">
      <c r="A225" s="11" t="s">
        <v>212</v>
      </c>
      <c r="B225" s="31">
        <v>4783.34</v>
      </c>
      <c r="C225" s="28">
        <v>0</v>
      </c>
      <c r="D225" s="27">
        <v>0</v>
      </c>
      <c r="E225" s="28">
        <f t="shared" si="38"/>
        <v>4783.34</v>
      </c>
      <c r="F225" s="28">
        <v>13080</v>
      </c>
      <c r="G225" s="28">
        <f t="shared" si="32"/>
        <v>273.44909623819336</v>
      </c>
    </row>
    <row r="226" spans="1:7" s="3" customFormat="1" ht="36" x14ac:dyDescent="0.25">
      <c r="A226" s="11" t="s">
        <v>213</v>
      </c>
      <c r="B226" s="31">
        <v>14348.49</v>
      </c>
      <c r="C226" s="28">
        <v>0</v>
      </c>
      <c r="D226" s="27">
        <v>0</v>
      </c>
      <c r="E226" s="28">
        <f t="shared" si="38"/>
        <v>14348.49</v>
      </c>
      <c r="F226" s="28">
        <v>19617</v>
      </c>
      <c r="G226" s="28">
        <f t="shared" si="32"/>
        <v>136.71821912967846</v>
      </c>
    </row>
    <row r="227" spans="1:7" ht="36" x14ac:dyDescent="0.25">
      <c r="A227" s="11" t="s">
        <v>214</v>
      </c>
      <c r="B227" s="31">
        <v>76521.19</v>
      </c>
      <c r="C227" s="28">
        <v>0</v>
      </c>
      <c r="D227" s="27">
        <v>0</v>
      </c>
      <c r="E227" s="28">
        <f t="shared" si="38"/>
        <v>76521.19</v>
      </c>
      <c r="F227" s="28">
        <v>0</v>
      </c>
      <c r="G227" s="28">
        <f t="shared" si="32"/>
        <v>0</v>
      </c>
    </row>
    <row r="228" spans="1:7" s="3" customFormat="1" ht="24" x14ac:dyDescent="0.25">
      <c r="A228" s="11" t="s">
        <v>215</v>
      </c>
      <c r="B228" s="31">
        <v>8044.08</v>
      </c>
      <c r="C228" s="28">
        <v>0</v>
      </c>
      <c r="D228" s="27">
        <v>0</v>
      </c>
      <c r="E228" s="28">
        <f t="shared" si="38"/>
        <v>8044.08</v>
      </c>
      <c r="F228" s="28">
        <v>11000</v>
      </c>
      <c r="G228" s="28">
        <f t="shared" si="32"/>
        <v>136.7465266382234</v>
      </c>
    </row>
    <row r="229" spans="1:7" s="3" customFormat="1" ht="24" x14ac:dyDescent="0.25">
      <c r="A229" s="11" t="s">
        <v>216</v>
      </c>
      <c r="B229" s="31">
        <v>12208.29</v>
      </c>
      <c r="C229" s="28">
        <v>0</v>
      </c>
      <c r="D229" s="27">
        <v>0</v>
      </c>
      <c r="E229" s="28">
        <f t="shared" si="38"/>
        <v>12208.29</v>
      </c>
      <c r="F229" s="28">
        <v>0</v>
      </c>
      <c r="G229" s="28">
        <f t="shared" si="32"/>
        <v>0</v>
      </c>
    </row>
    <row r="230" spans="1:7" ht="24" x14ac:dyDescent="0.25">
      <c r="A230" s="11" t="s">
        <v>217</v>
      </c>
      <c r="B230" s="31">
        <v>848565.63</v>
      </c>
      <c r="C230" s="28">
        <v>0</v>
      </c>
      <c r="D230" s="27">
        <v>0</v>
      </c>
      <c r="E230" s="28">
        <f t="shared" si="38"/>
        <v>848565.63</v>
      </c>
      <c r="F230" s="28">
        <v>88500</v>
      </c>
      <c r="G230" s="28">
        <f t="shared" si="32"/>
        <v>10.429364196614939</v>
      </c>
    </row>
    <row r="231" spans="1:7" s="3" customFormat="1" ht="35.450000000000003" customHeight="1" x14ac:dyDescent="0.25">
      <c r="A231" s="11" t="s">
        <v>218</v>
      </c>
      <c r="B231" s="31">
        <v>8076.95</v>
      </c>
      <c r="C231" s="28">
        <v>0</v>
      </c>
      <c r="D231" s="27">
        <v>0</v>
      </c>
      <c r="E231" s="28">
        <f t="shared" si="38"/>
        <v>8076.95</v>
      </c>
      <c r="F231" s="28">
        <v>1971</v>
      </c>
      <c r="G231" s="28">
        <f t="shared" ref="G231:G294" si="39">IF(F231=0,0,IF(E231=0,100,F231/E231*100))</f>
        <v>24.402775800271144</v>
      </c>
    </row>
    <row r="232" spans="1:7" ht="29.25" customHeight="1" x14ac:dyDescent="0.25">
      <c r="A232" s="11" t="s">
        <v>219</v>
      </c>
      <c r="B232" s="31">
        <v>93502.88</v>
      </c>
      <c r="C232" s="28">
        <v>0</v>
      </c>
      <c r="D232" s="27">
        <v>0</v>
      </c>
      <c r="E232" s="28">
        <f t="shared" si="38"/>
        <v>93502.88</v>
      </c>
      <c r="F232" s="28">
        <v>7086</v>
      </c>
      <c r="G232" s="28">
        <f t="shared" si="39"/>
        <v>7.5783761954711979</v>
      </c>
    </row>
    <row r="233" spans="1:7" x14ac:dyDescent="0.25">
      <c r="A233" s="11" t="s">
        <v>220</v>
      </c>
      <c r="B233" s="31">
        <v>432.62</v>
      </c>
      <c r="C233" s="28">
        <v>0</v>
      </c>
      <c r="D233" s="27">
        <v>0</v>
      </c>
      <c r="E233" s="28">
        <f t="shared" si="38"/>
        <v>432.62</v>
      </c>
      <c r="F233" s="28">
        <v>0</v>
      </c>
      <c r="G233" s="28">
        <f t="shared" si="39"/>
        <v>0</v>
      </c>
    </row>
    <row r="234" spans="1:7" x14ac:dyDescent="0.25">
      <c r="A234" s="11" t="s">
        <v>221</v>
      </c>
      <c r="B234" s="31">
        <v>597440.36</v>
      </c>
      <c r="C234" s="28">
        <v>0</v>
      </c>
      <c r="D234" s="27">
        <v>0</v>
      </c>
      <c r="E234" s="28">
        <f t="shared" si="38"/>
        <v>597440.36</v>
      </c>
      <c r="F234" s="28">
        <v>57862</v>
      </c>
      <c r="G234" s="28">
        <f t="shared" si="39"/>
        <v>9.6849834517373417</v>
      </c>
    </row>
    <row r="235" spans="1:7" x14ac:dyDescent="0.25">
      <c r="A235" s="5" t="s">
        <v>222</v>
      </c>
      <c r="B235" s="6">
        <f t="shared" ref="B235:E235" si="40">SUM(B236:B243)</f>
        <v>17700660</v>
      </c>
      <c r="C235" s="6">
        <f t="shared" si="40"/>
        <v>0</v>
      </c>
      <c r="D235" s="6">
        <f t="shared" si="40"/>
        <v>0</v>
      </c>
      <c r="E235" s="6">
        <f t="shared" si="40"/>
        <v>17700660</v>
      </c>
      <c r="F235" s="6">
        <f>SUM(F236:F243)</f>
        <v>8345794</v>
      </c>
      <c r="G235" s="6">
        <f t="shared" si="39"/>
        <v>47.149620409634437</v>
      </c>
    </row>
    <row r="236" spans="1:7" x14ac:dyDescent="0.25">
      <c r="A236" s="11" t="s">
        <v>223</v>
      </c>
      <c r="B236" s="31">
        <v>7.74</v>
      </c>
      <c r="C236" s="28">
        <v>0</v>
      </c>
      <c r="D236" s="27">
        <v>0</v>
      </c>
      <c r="E236" s="28">
        <f t="shared" si="38"/>
        <v>7.74</v>
      </c>
      <c r="F236" s="28">
        <v>0</v>
      </c>
      <c r="G236" s="28">
        <f t="shared" si="39"/>
        <v>0</v>
      </c>
    </row>
    <row r="237" spans="1:7" x14ac:dyDescent="0.25">
      <c r="A237" s="11" t="s">
        <v>224</v>
      </c>
      <c r="B237" s="31">
        <v>314740.96000000002</v>
      </c>
      <c r="C237" s="28">
        <v>0</v>
      </c>
      <c r="D237" s="27">
        <v>0</v>
      </c>
      <c r="E237" s="28">
        <f t="shared" si="38"/>
        <v>314740.96000000002</v>
      </c>
      <c r="F237" s="28">
        <v>192240</v>
      </c>
      <c r="G237" s="28">
        <f t="shared" si="39"/>
        <v>61.078799530890414</v>
      </c>
    </row>
    <row r="238" spans="1:7" s="3" customFormat="1" x14ac:dyDescent="0.25">
      <c r="A238" s="11" t="s">
        <v>225</v>
      </c>
      <c r="B238" s="31">
        <v>1660.19</v>
      </c>
      <c r="C238" s="28">
        <v>0</v>
      </c>
      <c r="D238" s="27">
        <v>0</v>
      </c>
      <c r="E238" s="28">
        <f t="shared" si="38"/>
        <v>1660.19</v>
      </c>
      <c r="F238" s="28">
        <v>0</v>
      </c>
      <c r="G238" s="28">
        <f t="shared" si="39"/>
        <v>0</v>
      </c>
    </row>
    <row r="239" spans="1:7" s="3" customFormat="1" x14ac:dyDescent="0.25">
      <c r="A239" s="11" t="s">
        <v>226</v>
      </c>
      <c r="B239" s="31">
        <v>11178.81</v>
      </c>
      <c r="C239" s="28">
        <v>0</v>
      </c>
      <c r="D239" s="27">
        <v>0</v>
      </c>
      <c r="E239" s="28">
        <f t="shared" si="38"/>
        <v>11178.81</v>
      </c>
      <c r="F239" s="28">
        <v>355</v>
      </c>
      <c r="G239" s="28">
        <f t="shared" si="39"/>
        <v>3.1756510755617104</v>
      </c>
    </row>
    <row r="240" spans="1:7" x14ac:dyDescent="0.25">
      <c r="A240" s="11" t="s">
        <v>227</v>
      </c>
      <c r="B240" s="31">
        <v>0.77</v>
      </c>
      <c r="C240" s="28">
        <v>0</v>
      </c>
      <c r="D240" s="27">
        <v>0</v>
      </c>
      <c r="E240" s="28">
        <f t="shared" si="38"/>
        <v>0.77</v>
      </c>
      <c r="F240" s="28">
        <v>0</v>
      </c>
      <c r="G240" s="28">
        <f t="shared" si="39"/>
        <v>0</v>
      </c>
    </row>
    <row r="241" spans="1:7" ht="24" x14ac:dyDescent="0.25">
      <c r="A241" s="11" t="s">
        <v>228</v>
      </c>
      <c r="B241" s="31">
        <v>5736880.3799999999</v>
      </c>
      <c r="C241" s="28">
        <v>0</v>
      </c>
      <c r="D241" s="27">
        <v>0</v>
      </c>
      <c r="E241" s="28">
        <f t="shared" si="38"/>
        <v>5736880.3799999999</v>
      </c>
      <c r="F241" s="28">
        <v>2864000</v>
      </c>
      <c r="G241" s="28">
        <f t="shared" si="39"/>
        <v>49.922602709035395</v>
      </c>
    </row>
    <row r="242" spans="1:7" ht="24" x14ac:dyDescent="0.25">
      <c r="A242" s="11" t="s">
        <v>229</v>
      </c>
      <c r="B242" s="31">
        <v>11600819.35</v>
      </c>
      <c r="C242" s="28">
        <v>0</v>
      </c>
      <c r="D242" s="27">
        <v>0</v>
      </c>
      <c r="E242" s="28">
        <f t="shared" si="38"/>
        <v>11600819.35</v>
      </c>
      <c r="F242" s="28">
        <v>5287332</v>
      </c>
      <c r="G242" s="28">
        <f t="shared" si="39"/>
        <v>45.577228991157426</v>
      </c>
    </row>
    <row r="243" spans="1:7" x14ac:dyDescent="0.25">
      <c r="A243" s="11" t="s">
        <v>230</v>
      </c>
      <c r="B243" s="31">
        <v>35371.800000000003</v>
      </c>
      <c r="C243" s="28">
        <v>0</v>
      </c>
      <c r="D243" s="27">
        <v>0</v>
      </c>
      <c r="E243" s="28">
        <f t="shared" si="38"/>
        <v>35371.800000000003</v>
      </c>
      <c r="F243" s="28">
        <v>1867</v>
      </c>
      <c r="G243" s="28">
        <f t="shared" si="39"/>
        <v>5.2782159799614377</v>
      </c>
    </row>
    <row r="244" spans="1:7" x14ac:dyDescent="0.25">
      <c r="A244" s="5" t="s">
        <v>231</v>
      </c>
      <c r="B244" s="6">
        <f t="shared" ref="B244:D244" si="41">SUM(B245:B267)</f>
        <v>82399858.999999985</v>
      </c>
      <c r="C244" s="6">
        <f t="shared" si="41"/>
        <v>0</v>
      </c>
      <c r="D244" s="6">
        <f t="shared" si="41"/>
        <v>0</v>
      </c>
      <c r="E244" s="6">
        <f>SUM(E245:E270)</f>
        <v>82399858.999999985</v>
      </c>
      <c r="F244" s="6">
        <f>SUM(F245:F270)</f>
        <v>50063538.829999998</v>
      </c>
      <c r="G244" s="6">
        <f t="shared" si="39"/>
        <v>60.756825846024817</v>
      </c>
    </row>
    <row r="245" spans="1:7" x14ac:dyDescent="0.25">
      <c r="A245" s="11" t="s">
        <v>232</v>
      </c>
      <c r="B245" s="31">
        <v>20213.169999999998</v>
      </c>
      <c r="C245" s="28">
        <v>0</v>
      </c>
      <c r="D245" s="27">
        <v>0</v>
      </c>
      <c r="E245" s="28">
        <f t="shared" si="38"/>
        <v>20213.169999999998</v>
      </c>
      <c r="F245" s="28">
        <v>13908</v>
      </c>
      <c r="G245" s="28">
        <f t="shared" si="39"/>
        <v>68.806624591788434</v>
      </c>
    </row>
    <row r="246" spans="1:7" x14ac:dyDescent="0.25">
      <c r="A246" s="11" t="s">
        <v>233</v>
      </c>
      <c r="B246" s="31">
        <v>961205.76000000001</v>
      </c>
      <c r="C246" s="28">
        <v>0</v>
      </c>
      <c r="D246" s="27">
        <v>0</v>
      </c>
      <c r="E246" s="28">
        <f t="shared" si="38"/>
        <v>961205.76000000001</v>
      </c>
      <c r="F246" s="28">
        <v>675448</v>
      </c>
      <c r="G246" s="28">
        <f t="shared" si="39"/>
        <v>70.270906408217954</v>
      </c>
    </row>
    <row r="247" spans="1:7" x14ac:dyDescent="0.25">
      <c r="A247" s="11" t="s">
        <v>234</v>
      </c>
      <c r="B247" s="31">
        <v>69590.37</v>
      </c>
      <c r="C247" s="28">
        <v>0</v>
      </c>
      <c r="D247" s="27">
        <v>0</v>
      </c>
      <c r="E247" s="28">
        <f t="shared" si="38"/>
        <v>69590.37</v>
      </c>
      <c r="F247" s="28">
        <v>41461</v>
      </c>
      <c r="G247" s="28">
        <f t="shared" si="39"/>
        <v>59.578645723539047</v>
      </c>
    </row>
    <row r="248" spans="1:7" s="3" customFormat="1" x14ac:dyDescent="0.25">
      <c r="A248" s="11" t="s">
        <v>235</v>
      </c>
      <c r="B248" s="31">
        <v>8373.7800000000007</v>
      </c>
      <c r="C248" s="28">
        <v>0</v>
      </c>
      <c r="D248" s="27">
        <v>0</v>
      </c>
      <c r="E248" s="28">
        <f t="shared" si="38"/>
        <v>8373.7800000000007</v>
      </c>
      <c r="F248" s="28">
        <v>9883.43</v>
      </c>
      <c r="G248" s="28">
        <f t="shared" si="39"/>
        <v>118.02829785353805</v>
      </c>
    </row>
    <row r="249" spans="1:7" ht="24" x14ac:dyDescent="0.25">
      <c r="A249" s="11" t="s">
        <v>236</v>
      </c>
      <c r="B249" s="31">
        <v>8298363.5199999996</v>
      </c>
      <c r="C249" s="28">
        <v>0</v>
      </c>
      <c r="D249" s="27">
        <v>0</v>
      </c>
      <c r="E249" s="28">
        <f t="shared" si="38"/>
        <v>8298363.5199999996</v>
      </c>
      <c r="F249" s="28">
        <v>5182796.54</v>
      </c>
      <c r="G249" s="28">
        <f t="shared" si="39"/>
        <v>62.455645953673532</v>
      </c>
    </row>
    <row r="250" spans="1:7" ht="16.149999999999999" customHeight="1" x14ac:dyDescent="0.25">
      <c r="A250" s="11" t="s">
        <v>237</v>
      </c>
      <c r="B250" s="31">
        <v>70026.25</v>
      </c>
      <c r="C250" s="28">
        <v>0</v>
      </c>
      <c r="D250" s="27">
        <v>0</v>
      </c>
      <c r="E250" s="28">
        <f t="shared" si="38"/>
        <v>70026.25</v>
      </c>
      <c r="F250" s="28">
        <v>70627</v>
      </c>
      <c r="G250" s="28">
        <f t="shared" si="39"/>
        <v>100.85789257599829</v>
      </c>
    </row>
    <row r="251" spans="1:7" x14ac:dyDescent="0.25">
      <c r="A251" s="11" t="s">
        <v>238</v>
      </c>
      <c r="B251" s="31">
        <v>4287254.87</v>
      </c>
      <c r="C251" s="28">
        <v>0</v>
      </c>
      <c r="D251" s="27">
        <v>0</v>
      </c>
      <c r="E251" s="28">
        <f t="shared" si="38"/>
        <v>4287254.87</v>
      </c>
      <c r="F251" s="30">
        <v>2821844</v>
      </c>
      <c r="G251" s="28">
        <f t="shared" si="39"/>
        <v>65.81936660089444</v>
      </c>
    </row>
    <row r="252" spans="1:7" x14ac:dyDescent="0.25">
      <c r="A252" s="11" t="s">
        <v>239</v>
      </c>
      <c r="B252" s="31">
        <v>3036695.72</v>
      </c>
      <c r="C252" s="28">
        <v>0</v>
      </c>
      <c r="D252" s="27">
        <v>0</v>
      </c>
      <c r="E252" s="28">
        <f t="shared" si="38"/>
        <v>3036695.72</v>
      </c>
      <c r="F252" s="28">
        <v>1725346.79</v>
      </c>
      <c r="G252" s="28">
        <f t="shared" si="39"/>
        <v>56.816584507847892</v>
      </c>
    </row>
    <row r="253" spans="1:7" ht="24" x14ac:dyDescent="0.25">
      <c r="A253" s="11" t="s">
        <v>240</v>
      </c>
      <c r="B253" s="31">
        <v>481456.67</v>
      </c>
      <c r="C253" s="28">
        <v>0</v>
      </c>
      <c r="D253" s="27">
        <v>0</v>
      </c>
      <c r="E253" s="28">
        <f t="shared" si="38"/>
        <v>481456.67</v>
      </c>
      <c r="F253" s="28">
        <v>542705</v>
      </c>
      <c r="G253" s="28">
        <f t="shared" si="39"/>
        <v>112.72146255653703</v>
      </c>
    </row>
    <row r="254" spans="1:7" ht="24" x14ac:dyDescent="0.25">
      <c r="A254" s="11" t="s">
        <v>241</v>
      </c>
      <c r="B254" s="31">
        <v>44458059.009999998</v>
      </c>
      <c r="C254" s="28">
        <v>0</v>
      </c>
      <c r="D254" s="27">
        <v>0</v>
      </c>
      <c r="E254" s="28">
        <f t="shared" si="38"/>
        <v>44458059.009999998</v>
      </c>
      <c r="F254" s="28">
        <v>27103146.5</v>
      </c>
      <c r="G254" s="28">
        <f t="shared" si="39"/>
        <v>60.963404843885925</v>
      </c>
    </row>
    <row r="255" spans="1:7" ht="24" x14ac:dyDescent="0.25">
      <c r="A255" s="11" t="s">
        <v>241</v>
      </c>
      <c r="B255" s="31">
        <v>39916.43</v>
      </c>
      <c r="C255" s="28">
        <v>0</v>
      </c>
      <c r="D255" s="27">
        <v>0</v>
      </c>
      <c r="E255" s="28">
        <f t="shared" si="38"/>
        <v>39916.43</v>
      </c>
      <c r="F255" s="28">
        <v>10498.57</v>
      </c>
      <c r="G255" s="28">
        <f t="shared" si="39"/>
        <v>26.301375148028015</v>
      </c>
    </row>
    <row r="256" spans="1:7" x14ac:dyDescent="0.25">
      <c r="A256" s="11" t="s">
        <v>242</v>
      </c>
      <c r="B256" s="31">
        <v>4635.8100000000004</v>
      </c>
      <c r="C256" s="28">
        <v>0</v>
      </c>
      <c r="D256" s="27">
        <v>0</v>
      </c>
      <c r="E256" s="28">
        <f t="shared" si="38"/>
        <v>4635.8100000000004</v>
      </c>
      <c r="F256" s="28">
        <v>0</v>
      </c>
      <c r="G256" s="28">
        <f t="shared" si="39"/>
        <v>0</v>
      </c>
    </row>
    <row r="257" spans="1:7" s="3" customFormat="1" ht="24" x14ac:dyDescent="0.25">
      <c r="A257" s="11" t="s">
        <v>243</v>
      </c>
      <c r="B257" s="31">
        <v>5221.8900000000003</v>
      </c>
      <c r="C257" s="28">
        <v>0</v>
      </c>
      <c r="D257" s="27">
        <v>0</v>
      </c>
      <c r="E257" s="28">
        <f t="shared" si="38"/>
        <v>5221.8900000000003</v>
      </c>
      <c r="F257" s="28">
        <v>2760</v>
      </c>
      <c r="G257" s="28">
        <f t="shared" si="39"/>
        <v>52.854426270947876</v>
      </c>
    </row>
    <row r="258" spans="1:7" x14ac:dyDescent="0.25">
      <c r="A258" s="11" t="s">
        <v>244</v>
      </c>
      <c r="B258" s="31">
        <v>111984.87</v>
      </c>
      <c r="C258" s="28">
        <v>0</v>
      </c>
      <c r="D258" s="27">
        <v>0</v>
      </c>
      <c r="E258" s="28">
        <f t="shared" si="38"/>
        <v>111984.87</v>
      </c>
      <c r="F258" s="28">
        <v>67985</v>
      </c>
      <c r="G258" s="28">
        <f t="shared" si="39"/>
        <v>60.709094005288399</v>
      </c>
    </row>
    <row r="259" spans="1:7" x14ac:dyDescent="0.25">
      <c r="A259" s="11" t="s">
        <v>245</v>
      </c>
      <c r="B259" s="31">
        <v>808.56</v>
      </c>
      <c r="C259" s="28">
        <v>0</v>
      </c>
      <c r="D259" s="27">
        <v>0</v>
      </c>
      <c r="E259" s="28">
        <f t="shared" si="38"/>
        <v>808.56</v>
      </c>
      <c r="F259" s="28">
        <v>0</v>
      </c>
      <c r="G259" s="28">
        <f t="shared" si="39"/>
        <v>0</v>
      </c>
    </row>
    <row r="260" spans="1:7" x14ac:dyDescent="0.25">
      <c r="A260" s="11" t="s">
        <v>246</v>
      </c>
      <c r="B260" s="31">
        <v>4849.6400000000003</v>
      </c>
      <c r="C260" s="28">
        <v>0</v>
      </c>
      <c r="D260" s="27">
        <v>0</v>
      </c>
      <c r="E260" s="28">
        <f t="shared" si="38"/>
        <v>4849.6400000000003</v>
      </c>
      <c r="F260" s="28">
        <v>845</v>
      </c>
      <c r="G260" s="28">
        <f t="shared" si="39"/>
        <v>17.423973738256858</v>
      </c>
    </row>
    <row r="261" spans="1:7" x14ac:dyDescent="0.25">
      <c r="A261" s="11" t="s">
        <v>247</v>
      </c>
      <c r="B261" s="31">
        <v>256566.7</v>
      </c>
      <c r="C261" s="28">
        <v>0</v>
      </c>
      <c r="D261" s="27">
        <v>0</v>
      </c>
      <c r="E261" s="28">
        <f t="shared" si="38"/>
        <v>256566.7</v>
      </c>
      <c r="F261" s="28">
        <v>127120</v>
      </c>
      <c r="G261" s="28">
        <f t="shared" si="39"/>
        <v>49.546570151153674</v>
      </c>
    </row>
    <row r="262" spans="1:7" x14ac:dyDescent="0.25">
      <c r="A262" s="11" t="s">
        <v>248</v>
      </c>
      <c r="B262" s="31">
        <v>389935.16</v>
      </c>
      <c r="C262" s="28">
        <v>0</v>
      </c>
      <c r="D262" s="27">
        <v>0</v>
      </c>
      <c r="E262" s="28">
        <f t="shared" si="38"/>
        <v>389935.16</v>
      </c>
      <c r="F262" s="28">
        <v>245345</v>
      </c>
      <c r="G262" s="28">
        <f t="shared" si="39"/>
        <v>62.919435118392506</v>
      </c>
    </row>
    <row r="263" spans="1:7" x14ac:dyDescent="0.25">
      <c r="A263" s="11" t="s">
        <v>249</v>
      </c>
      <c r="B263" s="31">
        <v>2161063.4900000002</v>
      </c>
      <c r="C263" s="28">
        <v>0</v>
      </c>
      <c r="D263" s="27">
        <v>0</v>
      </c>
      <c r="E263" s="28">
        <f t="shared" si="38"/>
        <v>2161063.4900000002</v>
      </c>
      <c r="F263" s="28">
        <v>1210151</v>
      </c>
      <c r="G263" s="28">
        <f t="shared" si="39"/>
        <v>55.997938311382043</v>
      </c>
    </row>
    <row r="264" spans="1:7" ht="11.45" customHeight="1" x14ac:dyDescent="0.25">
      <c r="A264" s="11" t="s">
        <v>250</v>
      </c>
      <c r="B264" s="31">
        <v>17281936.399999999</v>
      </c>
      <c r="C264" s="28">
        <v>0</v>
      </c>
      <c r="D264" s="27">
        <v>0</v>
      </c>
      <c r="E264" s="28">
        <f t="shared" si="38"/>
        <v>17281936.399999999</v>
      </c>
      <c r="F264" s="28">
        <v>9956019</v>
      </c>
      <c r="G264" s="28">
        <f t="shared" si="39"/>
        <v>57.609394974975146</v>
      </c>
    </row>
    <row r="265" spans="1:7" x14ac:dyDescent="0.25">
      <c r="A265" s="11" t="s">
        <v>251</v>
      </c>
      <c r="B265" s="31">
        <v>440204.47</v>
      </c>
      <c r="C265" s="28">
        <v>0</v>
      </c>
      <c r="D265" s="27">
        <v>0</v>
      </c>
      <c r="E265" s="28">
        <f t="shared" si="38"/>
        <v>440204.47</v>
      </c>
      <c r="F265" s="28">
        <v>301495</v>
      </c>
      <c r="G265" s="28">
        <f t="shared" si="39"/>
        <v>68.489763404719639</v>
      </c>
    </row>
    <row r="266" spans="1:7" ht="24" x14ac:dyDescent="0.25">
      <c r="A266" s="11" t="s">
        <v>252</v>
      </c>
      <c r="B266" s="31">
        <v>10873.16</v>
      </c>
      <c r="C266" s="28">
        <v>0</v>
      </c>
      <c r="D266" s="27">
        <v>0</v>
      </c>
      <c r="E266" s="28">
        <f t="shared" si="38"/>
        <v>10873.16</v>
      </c>
      <c r="F266" s="28">
        <v>1692</v>
      </c>
      <c r="G266" s="28">
        <f t="shared" si="39"/>
        <v>15.56125358221529</v>
      </c>
    </row>
    <row r="267" spans="1:7" ht="24" x14ac:dyDescent="0.25">
      <c r="A267" s="11" t="s">
        <v>253</v>
      </c>
      <c r="B267" s="31">
        <v>623.29999999999995</v>
      </c>
      <c r="C267" s="28">
        <v>0</v>
      </c>
      <c r="D267" s="27">
        <v>0</v>
      </c>
      <c r="E267" s="28">
        <f t="shared" si="38"/>
        <v>623.29999999999995</v>
      </c>
      <c r="F267" s="28">
        <v>43804</v>
      </c>
      <c r="G267" s="28">
        <f t="shared" si="39"/>
        <v>7027.7554949462537</v>
      </c>
    </row>
    <row r="268" spans="1:7" x14ac:dyDescent="0.25">
      <c r="A268" s="11" t="s">
        <v>254</v>
      </c>
      <c r="B268" s="28">
        <v>0</v>
      </c>
      <c r="C268" s="27">
        <v>0</v>
      </c>
      <c r="D268" s="27">
        <v>0</v>
      </c>
      <c r="E268" s="28">
        <f t="shared" si="38"/>
        <v>0</v>
      </c>
      <c r="F268" s="28">
        <v>188</v>
      </c>
      <c r="G268" s="28">
        <f t="shared" si="39"/>
        <v>100</v>
      </c>
    </row>
    <row r="269" spans="1:7" ht="17.45" customHeight="1" x14ac:dyDescent="0.25">
      <c r="A269" s="11" t="s">
        <v>255</v>
      </c>
      <c r="B269" s="31">
        <v>0</v>
      </c>
      <c r="C269" s="28">
        <v>0</v>
      </c>
      <c r="D269" s="27">
        <v>0</v>
      </c>
      <c r="E269" s="28">
        <f t="shared" si="38"/>
        <v>0</v>
      </c>
      <c r="F269" s="30">
        <v>-79812</v>
      </c>
      <c r="G269" s="28">
        <f>IF(F269=0,0,IF(E269=0,100,F269/E269*100))</f>
        <v>100</v>
      </c>
    </row>
    <row r="270" spans="1:7" x14ac:dyDescent="0.25">
      <c r="A270" s="11" t="s">
        <v>256</v>
      </c>
      <c r="B270" s="31">
        <v>0</v>
      </c>
      <c r="C270" s="28">
        <v>0</v>
      </c>
      <c r="D270" s="27">
        <v>0</v>
      </c>
      <c r="E270" s="28">
        <f t="shared" si="38"/>
        <v>0</v>
      </c>
      <c r="F270" s="28">
        <v>-11718</v>
      </c>
      <c r="G270" s="28">
        <f>IF(F270=0,0,IF(E270=0,100,F270/E270*100))</f>
        <v>100</v>
      </c>
    </row>
    <row r="271" spans="1:7" x14ac:dyDescent="0.25">
      <c r="A271" s="5" t="s">
        <v>257</v>
      </c>
      <c r="B271" s="6">
        <f t="shared" ref="B271:D271" si="42">SUM(B272:B283)</f>
        <v>2751033</v>
      </c>
      <c r="C271" s="6">
        <f t="shared" si="42"/>
        <v>0</v>
      </c>
      <c r="D271" s="6">
        <f t="shared" si="42"/>
        <v>0</v>
      </c>
      <c r="E271" s="6">
        <f>SUM(E272:E283)</f>
        <v>2751033</v>
      </c>
      <c r="F271" s="6">
        <f>SUM(F272:F283)</f>
        <v>1395283.73</v>
      </c>
      <c r="G271" s="6">
        <f t="shared" si="39"/>
        <v>50.718538454464188</v>
      </c>
    </row>
    <row r="272" spans="1:7" x14ac:dyDescent="0.25">
      <c r="A272" s="11" t="s">
        <v>258</v>
      </c>
      <c r="B272" s="31">
        <v>1541655.87</v>
      </c>
      <c r="C272" s="28">
        <v>0</v>
      </c>
      <c r="D272" s="27">
        <v>0</v>
      </c>
      <c r="E272" s="28">
        <f t="shared" si="38"/>
        <v>1541655.87</v>
      </c>
      <c r="F272" s="28">
        <v>873306</v>
      </c>
      <c r="G272" s="28">
        <f t="shared" si="39"/>
        <v>56.647272390303286</v>
      </c>
    </row>
    <row r="273" spans="1:7" ht="36" x14ac:dyDescent="0.25">
      <c r="A273" s="11" t="s">
        <v>259</v>
      </c>
      <c r="B273" s="31">
        <v>13925.75</v>
      </c>
      <c r="C273" s="28">
        <v>0</v>
      </c>
      <c r="D273" s="27">
        <v>0</v>
      </c>
      <c r="E273" s="28">
        <f t="shared" si="38"/>
        <v>13925.75</v>
      </c>
      <c r="F273" s="28">
        <v>8585</v>
      </c>
      <c r="G273" s="28">
        <f t="shared" si="39"/>
        <v>61.648385185717103</v>
      </c>
    </row>
    <row r="274" spans="1:7" x14ac:dyDescent="0.25">
      <c r="A274" s="11" t="s">
        <v>260</v>
      </c>
      <c r="B274" s="31">
        <v>70528.89</v>
      </c>
      <c r="C274" s="28">
        <v>0</v>
      </c>
      <c r="D274" s="27">
        <v>0</v>
      </c>
      <c r="E274" s="28">
        <f t="shared" si="38"/>
        <v>70528.89</v>
      </c>
      <c r="F274" s="28">
        <v>24671.07</v>
      </c>
      <c r="G274" s="28">
        <f t="shared" si="39"/>
        <v>34.980091137121256</v>
      </c>
    </row>
    <row r="275" spans="1:7" x14ac:dyDescent="0.25">
      <c r="A275" s="11" t="s">
        <v>261</v>
      </c>
      <c r="B275" s="31">
        <v>218.27</v>
      </c>
      <c r="C275" s="28">
        <v>0</v>
      </c>
      <c r="D275" s="27">
        <v>0</v>
      </c>
      <c r="E275" s="28">
        <f t="shared" si="38"/>
        <v>218.27</v>
      </c>
      <c r="F275" s="28">
        <v>84.66</v>
      </c>
      <c r="G275" s="28">
        <f t="shared" si="39"/>
        <v>38.78682365877124</v>
      </c>
    </row>
    <row r="276" spans="1:7" ht="24" x14ac:dyDescent="0.25">
      <c r="A276" s="11" t="s">
        <v>262</v>
      </c>
      <c r="B276" s="31">
        <v>4318.26</v>
      </c>
      <c r="C276" s="28">
        <v>0</v>
      </c>
      <c r="D276" s="27">
        <v>0</v>
      </c>
      <c r="E276" s="28">
        <f t="shared" si="38"/>
        <v>4318.26</v>
      </c>
      <c r="F276" s="28">
        <v>3710</v>
      </c>
      <c r="G276" s="28">
        <f t="shared" si="39"/>
        <v>85.914233973869102</v>
      </c>
    </row>
    <row r="277" spans="1:7" ht="37.9" customHeight="1" x14ac:dyDescent="0.25">
      <c r="A277" s="11" t="s">
        <v>263</v>
      </c>
      <c r="B277" s="31">
        <v>288681.39</v>
      </c>
      <c r="C277" s="28">
        <v>0</v>
      </c>
      <c r="D277" s="27">
        <v>0</v>
      </c>
      <c r="E277" s="28">
        <f t="shared" si="38"/>
        <v>288681.39</v>
      </c>
      <c r="F277" s="28">
        <v>128432</v>
      </c>
      <c r="G277" s="28">
        <f t="shared" si="39"/>
        <v>44.489185811388808</v>
      </c>
    </row>
    <row r="278" spans="1:7" ht="25.15" customHeight="1" x14ac:dyDescent="0.25">
      <c r="A278" s="11" t="s">
        <v>264</v>
      </c>
      <c r="B278" s="31">
        <v>43097.42</v>
      </c>
      <c r="C278" s="28">
        <v>0</v>
      </c>
      <c r="D278" s="27">
        <v>0</v>
      </c>
      <c r="E278" s="28">
        <f t="shared" si="38"/>
        <v>43097.42</v>
      </c>
      <c r="F278" s="28">
        <v>20020</v>
      </c>
      <c r="G278" s="28">
        <f t="shared" si="39"/>
        <v>46.45289671632316</v>
      </c>
    </row>
    <row r="279" spans="1:7" x14ac:dyDescent="0.25">
      <c r="A279" s="11" t="s">
        <v>265</v>
      </c>
      <c r="B279" s="31">
        <v>9275.31</v>
      </c>
      <c r="C279" s="28">
        <v>0</v>
      </c>
      <c r="D279" s="27">
        <v>0</v>
      </c>
      <c r="E279" s="28">
        <f t="shared" si="38"/>
        <v>9275.31</v>
      </c>
      <c r="F279" s="28">
        <v>7084</v>
      </c>
      <c r="G279" s="28">
        <f t="shared" si="39"/>
        <v>76.374805801638985</v>
      </c>
    </row>
    <row r="280" spans="1:7" ht="36" x14ac:dyDescent="0.25">
      <c r="A280" s="11" t="s">
        <v>266</v>
      </c>
      <c r="B280" s="31">
        <v>47149.51</v>
      </c>
      <c r="C280" s="28">
        <v>0</v>
      </c>
      <c r="D280" s="27">
        <v>0</v>
      </c>
      <c r="E280" s="28">
        <f t="shared" si="38"/>
        <v>47149.51</v>
      </c>
      <c r="F280" s="28">
        <v>44131</v>
      </c>
      <c r="G280" s="28">
        <f t="shared" si="39"/>
        <v>93.598003457512064</v>
      </c>
    </row>
    <row r="281" spans="1:7" s="3" customFormat="1" ht="24" x14ac:dyDescent="0.25">
      <c r="A281" s="11" t="s">
        <v>267</v>
      </c>
      <c r="B281" s="31">
        <v>731448.78</v>
      </c>
      <c r="C281" s="28">
        <v>0</v>
      </c>
      <c r="D281" s="27">
        <v>0</v>
      </c>
      <c r="E281" s="28">
        <f t="shared" si="38"/>
        <v>731448.78</v>
      </c>
      <c r="F281" s="28">
        <v>285260</v>
      </c>
      <c r="G281" s="28">
        <f t="shared" si="39"/>
        <v>38.999313116634085</v>
      </c>
    </row>
    <row r="282" spans="1:7" s="3" customFormat="1" ht="24" x14ac:dyDescent="0.25">
      <c r="A282" s="11" t="s">
        <v>268</v>
      </c>
      <c r="B282" s="31">
        <v>331.11</v>
      </c>
      <c r="C282" s="28">
        <v>0</v>
      </c>
      <c r="D282" s="27">
        <v>0</v>
      </c>
      <c r="E282" s="28">
        <f t="shared" si="38"/>
        <v>331.11</v>
      </c>
      <c r="F282" s="28">
        <v>0</v>
      </c>
      <c r="G282" s="28">
        <f t="shared" si="39"/>
        <v>0</v>
      </c>
    </row>
    <row r="283" spans="1:7" ht="24" x14ac:dyDescent="0.25">
      <c r="A283" s="11" t="s">
        <v>269</v>
      </c>
      <c r="B283" s="31">
        <v>402.44</v>
      </c>
      <c r="C283" s="28">
        <v>0</v>
      </c>
      <c r="D283" s="27">
        <v>0</v>
      </c>
      <c r="E283" s="28">
        <f t="shared" si="38"/>
        <v>402.44</v>
      </c>
      <c r="F283" s="28">
        <v>0</v>
      </c>
      <c r="G283" s="28">
        <f t="shared" si="39"/>
        <v>0</v>
      </c>
    </row>
    <row r="284" spans="1:7" x14ac:dyDescent="0.25">
      <c r="A284" s="5" t="s">
        <v>270</v>
      </c>
      <c r="B284" s="6">
        <f t="shared" ref="B284:E284" si="43">SUM(B285)</f>
        <v>0</v>
      </c>
      <c r="C284" s="6">
        <f t="shared" si="43"/>
        <v>0</v>
      </c>
      <c r="D284" s="6">
        <f t="shared" si="43"/>
        <v>0</v>
      </c>
      <c r="E284" s="6">
        <f t="shared" si="43"/>
        <v>0</v>
      </c>
      <c r="F284" s="6">
        <f>SUM(F285)</f>
        <v>-45643492</v>
      </c>
      <c r="G284" s="6">
        <f t="shared" si="39"/>
        <v>100</v>
      </c>
    </row>
    <row r="285" spans="1:7" ht="21" customHeight="1" x14ac:dyDescent="0.25">
      <c r="A285" s="9" t="s">
        <v>271</v>
      </c>
      <c r="B285" s="28">
        <v>0</v>
      </c>
      <c r="C285" s="28">
        <v>0</v>
      </c>
      <c r="D285" s="27">
        <v>0</v>
      </c>
      <c r="E285" s="28">
        <f t="shared" ref="E285" si="44">+B285+C285+D285</f>
        <v>0</v>
      </c>
      <c r="F285" s="30">
        <v>-45643492</v>
      </c>
      <c r="G285" s="28">
        <f t="shared" si="39"/>
        <v>100</v>
      </c>
    </row>
    <row r="286" spans="1:7" s="3" customFormat="1" x14ac:dyDescent="0.25">
      <c r="A286" s="5" t="s">
        <v>206</v>
      </c>
      <c r="B286" s="6">
        <f>SUM(B287:B294)</f>
        <v>4593026</v>
      </c>
      <c r="C286" s="6">
        <f t="shared" ref="C286:F286" si="45">SUM(C287:C294)</f>
        <v>0</v>
      </c>
      <c r="D286" s="6">
        <f t="shared" si="45"/>
        <v>0</v>
      </c>
      <c r="E286" s="6">
        <f t="shared" si="45"/>
        <v>4593026</v>
      </c>
      <c r="F286" s="6">
        <f t="shared" si="45"/>
        <v>2554687</v>
      </c>
      <c r="G286" s="6">
        <f t="shared" si="39"/>
        <v>55.621000185934065</v>
      </c>
    </row>
    <row r="287" spans="1:7" x14ac:dyDescent="0.25">
      <c r="A287" s="11" t="s">
        <v>272</v>
      </c>
      <c r="B287" s="31">
        <v>3279334</v>
      </c>
      <c r="C287" s="28">
        <v>0</v>
      </c>
      <c r="D287" s="27">
        <v>0</v>
      </c>
      <c r="E287" s="28">
        <f t="shared" si="38"/>
        <v>3279334</v>
      </c>
      <c r="F287" s="28">
        <v>1853951</v>
      </c>
      <c r="G287" s="28">
        <f t="shared" si="39"/>
        <v>56.534375577480056</v>
      </c>
    </row>
    <row r="288" spans="1:7" ht="36" x14ac:dyDescent="0.25">
      <c r="A288" s="11" t="s">
        <v>273</v>
      </c>
      <c r="B288" s="31">
        <v>22405</v>
      </c>
      <c r="C288" s="28">
        <v>0</v>
      </c>
      <c r="D288" s="27">
        <v>0</v>
      </c>
      <c r="E288" s="28">
        <f t="shared" ref="E288:E300" si="46">+B288+C288+D288</f>
        <v>22405</v>
      </c>
      <c r="F288" s="28">
        <v>5533</v>
      </c>
      <c r="G288" s="28">
        <f t="shared" si="39"/>
        <v>24.69538049542513</v>
      </c>
    </row>
    <row r="289" spans="1:10" ht="24" x14ac:dyDescent="0.25">
      <c r="A289" s="11" t="s">
        <v>274</v>
      </c>
      <c r="B289" s="31">
        <v>8914</v>
      </c>
      <c r="C289" s="28">
        <v>0</v>
      </c>
      <c r="D289" s="27">
        <v>0</v>
      </c>
      <c r="E289" s="28">
        <f t="shared" si="46"/>
        <v>8914</v>
      </c>
      <c r="F289" s="28">
        <v>7054</v>
      </c>
      <c r="G289" s="28">
        <f t="shared" si="39"/>
        <v>79.133946600852596</v>
      </c>
    </row>
    <row r="290" spans="1:10" ht="24" x14ac:dyDescent="0.25">
      <c r="A290" s="11" t="s">
        <v>275</v>
      </c>
      <c r="B290" s="31">
        <v>427897</v>
      </c>
      <c r="C290" s="28">
        <v>0</v>
      </c>
      <c r="D290" s="27">
        <v>0</v>
      </c>
      <c r="E290" s="28">
        <f t="shared" si="46"/>
        <v>427897</v>
      </c>
      <c r="F290" s="28">
        <v>258977</v>
      </c>
      <c r="G290" s="28">
        <f t="shared" si="39"/>
        <v>60.52321002484242</v>
      </c>
    </row>
    <row r="291" spans="1:10" ht="24" x14ac:dyDescent="0.25">
      <c r="A291" s="11" t="s">
        <v>276</v>
      </c>
      <c r="B291" s="31">
        <v>7641</v>
      </c>
      <c r="C291" s="28">
        <v>0</v>
      </c>
      <c r="D291" s="27">
        <v>0</v>
      </c>
      <c r="E291" s="28">
        <f t="shared" si="46"/>
        <v>7641</v>
      </c>
      <c r="F291" s="28">
        <v>1351</v>
      </c>
      <c r="G291" s="28">
        <f t="shared" si="39"/>
        <v>17.680931815207433</v>
      </c>
    </row>
    <row r="292" spans="1:10" s="3" customFormat="1" ht="36" x14ac:dyDescent="0.25">
      <c r="A292" s="11" t="s">
        <v>277</v>
      </c>
      <c r="B292" s="31">
        <v>66906</v>
      </c>
      <c r="C292" s="28">
        <v>0</v>
      </c>
      <c r="D292" s="27">
        <v>0</v>
      </c>
      <c r="E292" s="28">
        <f t="shared" si="46"/>
        <v>66906</v>
      </c>
      <c r="F292" s="28">
        <v>69377</v>
      </c>
      <c r="G292" s="28">
        <f t="shared" si="39"/>
        <v>103.69324126386272</v>
      </c>
    </row>
    <row r="293" spans="1:10" s="3" customFormat="1" ht="36" x14ac:dyDescent="0.25">
      <c r="A293" s="11" t="s">
        <v>278</v>
      </c>
      <c r="B293" s="31">
        <v>163433</v>
      </c>
      <c r="C293" s="28">
        <v>0</v>
      </c>
      <c r="D293" s="27">
        <v>0</v>
      </c>
      <c r="E293" s="28">
        <f t="shared" si="46"/>
        <v>163433</v>
      </c>
      <c r="F293" s="28">
        <v>325708</v>
      </c>
      <c r="G293" s="28">
        <f t="shared" si="39"/>
        <v>199.29145276657715</v>
      </c>
    </row>
    <row r="294" spans="1:10" x14ac:dyDescent="0.25">
      <c r="A294" s="11" t="s">
        <v>279</v>
      </c>
      <c r="B294" s="31">
        <v>616496</v>
      </c>
      <c r="C294" s="28">
        <v>0</v>
      </c>
      <c r="D294" s="27">
        <v>0</v>
      </c>
      <c r="E294" s="28">
        <f t="shared" si="46"/>
        <v>616496</v>
      </c>
      <c r="F294" s="28">
        <v>32736</v>
      </c>
      <c r="G294" s="28">
        <f t="shared" si="39"/>
        <v>5.3100101217201736</v>
      </c>
    </row>
    <row r="295" spans="1:10" x14ac:dyDescent="0.25">
      <c r="A295" s="5" t="s">
        <v>280</v>
      </c>
      <c r="B295" s="6">
        <f t="shared" ref="B295:E295" si="47">SUM(B296)</f>
        <v>140500</v>
      </c>
      <c r="C295" s="6">
        <f t="shared" si="47"/>
        <v>0</v>
      </c>
      <c r="D295" s="6">
        <f t="shared" si="47"/>
        <v>0</v>
      </c>
      <c r="E295" s="6">
        <f t="shared" si="47"/>
        <v>140500</v>
      </c>
      <c r="F295" s="6">
        <f>SUM(F296)</f>
        <v>92781</v>
      </c>
      <c r="G295" s="6">
        <f t="shared" ref="G295:G346" si="48">IF(F295=0,0,IF(E295=0,100,F295/E295*100))</f>
        <v>66.036298932384341</v>
      </c>
    </row>
    <row r="296" spans="1:10" x14ac:dyDescent="0.25">
      <c r="A296" s="11" t="s">
        <v>281</v>
      </c>
      <c r="B296" s="31">
        <v>140500</v>
      </c>
      <c r="C296" s="28">
        <v>0</v>
      </c>
      <c r="D296" s="27">
        <v>0</v>
      </c>
      <c r="E296" s="28">
        <f t="shared" si="46"/>
        <v>140500</v>
      </c>
      <c r="F296" s="28">
        <v>92781</v>
      </c>
      <c r="G296" s="28">
        <f t="shared" si="48"/>
        <v>66.036298932384341</v>
      </c>
    </row>
    <row r="297" spans="1:10" s="3" customFormat="1" x14ac:dyDescent="0.25">
      <c r="A297" s="5" t="s">
        <v>282</v>
      </c>
      <c r="B297" s="6">
        <f t="shared" ref="B297:E297" si="49">SUM(B298:B300)</f>
        <v>41311120</v>
      </c>
      <c r="C297" s="6">
        <f t="shared" si="49"/>
        <v>0</v>
      </c>
      <c r="D297" s="6">
        <f t="shared" si="49"/>
        <v>0</v>
      </c>
      <c r="E297" s="6">
        <f t="shared" si="49"/>
        <v>41311120</v>
      </c>
      <c r="F297" s="6">
        <f>SUM(F298:F300)</f>
        <v>31864088.77</v>
      </c>
      <c r="G297" s="6">
        <f t="shared" si="48"/>
        <v>77.131989570846784</v>
      </c>
    </row>
    <row r="298" spans="1:10" x14ac:dyDescent="0.25">
      <c r="A298" s="11" t="s">
        <v>283</v>
      </c>
      <c r="B298" s="31">
        <v>33465800</v>
      </c>
      <c r="C298" s="28">
        <v>0</v>
      </c>
      <c r="D298" s="27">
        <v>0</v>
      </c>
      <c r="E298" s="28">
        <f t="shared" si="46"/>
        <v>33465800</v>
      </c>
      <c r="F298" s="30">
        <v>26929073</v>
      </c>
      <c r="G298" s="28">
        <f t="shared" si="48"/>
        <v>80.467441387924382</v>
      </c>
    </row>
    <row r="299" spans="1:10" ht="21.75" customHeight="1" x14ac:dyDescent="0.25">
      <c r="A299" s="11" t="s">
        <v>284</v>
      </c>
      <c r="B299" s="31">
        <v>7845320</v>
      </c>
      <c r="C299" s="28">
        <v>0</v>
      </c>
      <c r="D299" s="27">
        <v>0</v>
      </c>
      <c r="E299" s="28">
        <f t="shared" si="46"/>
        <v>7845320</v>
      </c>
      <c r="F299" s="28">
        <v>4987738.22</v>
      </c>
      <c r="G299" s="28">
        <f t="shared" si="48"/>
        <v>63.575969112795903</v>
      </c>
    </row>
    <row r="300" spans="1:10" x14ac:dyDescent="0.25">
      <c r="A300" s="11" t="s">
        <v>285</v>
      </c>
      <c r="B300" s="31">
        <v>0</v>
      </c>
      <c r="C300" s="28">
        <v>0</v>
      </c>
      <c r="D300" s="27">
        <v>0</v>
      </c>
      <c r="E300" s="28">
        <f t="shared" si="46"/>
        <v>0</v>
      </c>
      <c r="F300" s="28">
        <v>-52722.45</v>
      </c>
      <c r="G300" s="28">
        <f t="shared" si="48"/>
        <v>100</v>
      </c>
    </row>
    <row r="301" spans="1:10" s="3" customFormat="1" x14ac:dyDescent="0.25">
      <c r="A301" s="5" t="s">
        <v>286</v>
      </c>
      <c r="B301" s="6">
        <f t="shared" ref="B301:E301" si="50">SUM(B302)</f>
        <v>65269073</v>
      </c>
      <c r="C301" s="6">
        <f>SUM(C302)</f>
        <v>4152817.9099999997</v>
      </c>
      <c r="D301" s="6">
        <f t="shared" si="50"/>
        <v>291896637.13</v>
      </c>
      <c r="E301" s="6">
        <f t="shared" si="50"/>
        <v>361318528.04000002</v>
      </c>
      <c r="F301" s="6">
        <f>SUM(F302)</f>
        <v>287687173.20000005</v>
      </c>
      <c r="G301" s="6">
        <f t="shared" si="48"/>
        <v>79.621483780690994</v>
      </c>
      <c r="J301" s="34"/>
    </row>
    <row r="302" spans="1:10" x14ac:dyDescent="0.25">
      <c r="A302" s="5" t="s">
        <v>287</v>
      </c>
      <c r="B302" s="6">
        <f t="shared" ref="B302:E302" si="51">+B303+B310</f>
        <v>65269073</v>
      </c>
      <c r="C302" s="6">
        <f>+C303+C310</f>
        <v>4152817.9099999997</v>
      </c>
      <c r="D302" s="6">
        <f t="shared" si="51"/>
        <v>291896637.13</v>
      </c>
      <c r="E302" s="6">
        <f t="shared" si="51"/>
        <v>361318528.04000002</v>
      </c>
      <c r="F302" s="6">
        <f>+F303+F310</f>
        <v>287687173.20000005</v>
      </c>
      <c r="G302" s="6">
        <f t="shared" si="48"/>
        <v>79.621483780690994</v>
      </c>
    </row>
    <row r="303" spans="1:10" s="3" customFormat="1" x14ac:dyDescent="0.25">
      <c r="A303" s="5" t="s">
        <v>288</v>
      </c>
      <c r="B303" s="6">
        <f t="shared" ref="B303:E303" si="52">SUM(B304:B309)</f>
        <v>65269073</v>
      </c>
      <c r="C303" s="6">
        <f t="shared" si="52"/>
        <v>4124552.9099999997</v>
      </c>
      <c r="D303" s="6">
        <f t="shared" si="52"/>
        <v>291896637.13</v>
      </c>
      <c r="E303" s="6">
        <f t="shared" si="52"/>
        <v>361290263.04000002</v>
      </c>
      <c r="F303" s="6">
        <f>SUM(F304:F309)</f>
        <v>287658908.20000005</v>
      </c>
      <c r="G303" s="6">
        <f t="shared" si="48"/>
        <v>79.619889498143522</v>
      </c>
    </row>
    <row r="304" spans="1:10" ht="24" x14ac:dyDescent="0.25">
      <c r="A304" s="11" t="s">
        <v>289</v>
      </c>
      <c r="B304" s="31">
        <v>6860448</v>
      </c>
      <c r="C304" s="28">
        <v>0</v>
      </c>
      <c r="D304" s="27">
        <v>0</v>
      </c>
      <c r="E304" s="28">
        <f t="shared" ref="E304:E309" si="53">+B304+C304+D304</f>
        <v>6860448</v>
      </c>
      <c r="F304" s="28">
        <v>4619526.4400000004</v>
      </c>
      <c r="G304" s="28">
        <f t="shared" si="48"/>
        <v>67.335638139083628</v>
      </c>
    </row>
    <row r="305" spans="1:10" s="3" customFormat="1" ht="24" x14ac:dyDescent="0.25">
      <c r="A305" s="11" t="s">
        <v>290</v>
      </c>
      <c r="B305" s="31">
        <v>2379675</v>
      </c>
      <c r="C305" s="28">
        <v>0</v>
      </c>
      <c r="D305" s="27">
        <v>0</v>
      </c>
      <c r="E305" s="28">
        <f t="shared" si="53"/>
        <v>2379675</v>
      </c>
      <c r="F305" s="28">
        <v>1204627</v>
      </c>
      <c r="G305" s="28">
        <f t="shared" si="48"/>
        <v>50.621492430689067</v>
      </c>
    </row>
    <row r="306" spans="1:10" x14ac:dyDescent="0.25">
      <c r="A306" s="11" t="s">
        <v>291</v>
      </c>
      <c r="B306" s="31">
        <v>30777</v>
      </c>
      <c r="C306" s="28">
        <v>0</v>
      </c>
      <c r="D306" s="27">
        <v>0</v>
      </c>
      <c r="E306" s="28">
        <f t="shared" si="53"/>
        <v>30777</v>
      </c>
      <c r="F306" s="28">
        <v>0</v>
      </c>
      <c r="G306" s="28">
        <f t="shared" si="48"/>
        <v>0</v>
      </c>
    </row>
    <row r="307" spans="1:10" x14ac:dyDescent="0.25">
      <c r="A307" s="11" t="s">
        <v>292</v>
      </c>
      <c r="B307" s="31">
        <v>317873</v>
      </c>
      <c r="C307" s="28">
        <v>0</v>
      </c>
      <c r="D307" s="27">
        <v>0</v>
      </c>
      <c r="E307" s="28">
        <f t="shared" si="53"/>
        <v>317873</v>
      </c>
      <c r="F307" s="30">
        <v>151437</v>
      </c>
      <c r="G307" s="28">
        <f t="shared" si="48"/>
        <v>47.640724440263874</v>
      </c>
    </row>
    <row r="308" spans="1:10" x14ac:dyDescent="0.25">
      <c r="A308" s="11" t="s">
        <v>293</v>
      </c>
      <c r="B308" s="31">
        <v>52665239.719999999</v>
      </c>
      <c r="C308" s="30">
        <v>1404.09</v>
      </c>
      <c r="D308" s="29">
        <v>291896637.13</v>
      </c>
      <c r="E308" s="28">
        <f t="shared" si="53"/>
        <v>344563280.94</v>
      </c>
      <c r="F308" s="30">
        <v>273361870.29000002</v>
      </c>
      <c r="G308" s="28">
        <f t="shared" si="48"/>
        <v>79.335752069763203</v>
      </c>
    </row>
    <row r="309" spans="1:10" s="3" customFormat="1" x14ac:dyDescent="0.25">
      <c r="A309" s="11" t="s">
        <v>294</v>
      </c>
      <c r="B309" s="31">
        <v>3015060.28</v>
      </c>
      <c r="C309" s="29">
        <v>4123148.82</v>
      </c>
      <c r="D309" s="27">
        <v>0</v>
      </c>
      <c r="E309" s="28">
        <f t="shared" si="53"/>
        <v>7138209.0999999996</v>
      </c>
      <c r="F309" s="30">
        <v>8321447.4699999997</v>
      </c>
      <c r="G309" s="28">
        <f t="shared" si="48"/>
        <v>116.57612369466734</v>
      </c>
    </row>
    <row r="310" spans="1:10" s="3" customFormat="1" x14ac:dyDescent="0.25">
      <c r="A310" s="5" t="s">
        <v>295</v>
      </c>
      <c r="B310" s="6">
        <f t="shared" ref="B310:E310" si="54">SUM(B311)</f>
        <v>0</v>
      </c>
      <c r="C310" s="6">
        <f t="shared" si="54"/>
        <v>28265</v>
      </c>
      <c r="D310" s="6">
        <f t="shared" si="54"/>
        <v>0</v>
      </c>
      <c r="E310" s="6">
        <f t="shared" si="54"/>
        <v>28265</v>
      </c>
      <c r="F310" s="6">
        <f>SUM(F311)</f>
        <v>28265</v>
      </c>
      <c r="G310" s="6">
        <f t="shared" si="48"/>
        <v>100</v>
      </c>
    </row>
    <row r="311" spans="1:10" s="3" customFormat="1" x14ac:dyDescent="0.25">
      <c r="A311" s="11" t="s">
        <v>296</v>
      </c>
      <c r="B311" s="28">
        <v>0</v>
      </c>
      <c r="C311" s="29">
        <v>28265</v>
      </c>
      <c r="D311" s="27">
        <v>0</v>
      </c>
      <c r="E311" s="28">
        <f t="shared" ref="E311" si="55">+B311+C311+D311</f>
        <v>28265</v>
      </c>
      <c r="F311" s="28">
        <v>28265</v>
      </c>
      <c r="G311" s="28">
        <f t="shared" si="48"/>
        <v>100</v>
      </c>
    </row>
    <row r="312" spans="1:10" s="3" customFormat="1" x14ac:dyDescent="0.25">
      <c r="A312" s="5" t="s">
        <v>297</v>
      </c>
      <c r="B312" s="6">
        <f t="shared" ref="B312:E312" si="56">B313+B317+B320+B324+B326+B322+B346</f>
        <v>542069549</v>
      </c>
      <c r="C312" s="6">
        <f t="shared" si="56"/>
        <v>400000</v>
      </c>
      <c r="D312" s="6">
        <f>D313+D317+D320+D324+D326+D322+D346</f>
        <v>26355231.530000001</v>
      </c>
      <c r="E312" s="6">
        <f t="shared" si="56"/>
        <v>568824780.52999997</v>
      </c>
      <c r="F312" s="6">
        <f>F313+F317+F320+F324+F326+F322+F346</f>
        <v>219239623.59999999</v>
      </c>
      <c r="G312" s="6">
        <f t="shared" si="48"/>
        <v>38.542558465143593</v>
      </c>
      <c r="J312" s="34"/>
    </row>
    <row r="313" spans="1:10" s="3" customFormat="1" x14ac:dyDescent="0.25">
      <c r="A313" s="5" t="s">
        <v>298</v>
      </c>
      <c r="B313" s="6">
        <f t="shared" ref="B313:E313" si="57">SUM(B314:B316)</f>
        <v>12243861</v>
      </c>
      <c r="C313" s="6">
        <f t="shared" si="57"/>
        <v>0</v>
      </c>
      <c r="D313" s="6">
        <f t="shared" si="57"/>
        <v>0</v>
      </c>
      <c r="E313" s="6">
        <f t="shared" si="57"/>
        <v>12243861</v>
      </c>
      <c r="F313" s="6">
        <f>SUM(F314:F316)</f>
        <v>770387.19</v>
      </c>
      <c r="G313" s="6">
        <f t="shared" si="48"/>
        <v>6.2920282254102675</v>
      </c>
    </row>
    <row r="314" spans="1:10" ht="24" x14ac:dyDescent="0.25">
      <c r="A314" s="11" t="s">
        <v>299</v>
      </c>
      <c r="B314" s="31">
        <v>7104661</v>
      </c>
      <c r="C314" s="28">
        <v>0</v>
      </c>
      <c r="D314" s="27">
        <v>0</v>
      </c>
      <c r="E314" s="28">
        <f t="shared" ref="E314:E348" si="58">+B314+C314+D314</f>
        <v>7104661</v>
      </c>
      <c r="F314" s="28">
        <v>250100.36</v>
      </c>
      <c r="G314" s="28">
        <f t="shared" si="48"/>
        <v>3.520229325508986</v>
      </c>
    </row>
    <row r="315" spans="1:10" ht="24" x14ac:dyDescent="0.25">
      <c r="A315" s="11" t="s">
        <v>300</v>
      </c>
      <c r="B315" s="31">
        <v>3485000</v>
      </c>
      <c r="C315" s="28">
        <v>0</v>
      </c>
      <c r="D315" s="27">
        <v>0</v>
      </c>
      <c r="E315" s="28">
        <f t="shared" si="58"/>
        <v>3485000</v>
      </c>
      <c r="F315" s="28">
        <v>219982</v>
      </c>
      <c r="G315" s="28">
        <f t="shared" si="48"/>
        <v>6.3122525107604019</v>
      </c>
    </row>
    <row r="316" spans="1:10" s="3" customFormat="1" ht="24" x14ac:dyDescent="0.25">
      <c r="A316" s="11" t="s">
        <v>301</v>
      </c>
      <c r="B316" s="31">
        <v>1654200</v>
      </c>
      <c r="C316" s="28">
        <v>0</v>
      </c>
      <c r="D316" s="27">
        <v>0</v>
      </c>
      <c r="E316" s="28">
        <f t="shared" si="58"/>
        <v>1654200</v>
      </c>
      <c r="F316" s="28">
        <v>300304.83</v>
      </c>
      <c r="G316" s="28">
        <f t="shared" si="48"/>
        <v>18.154082335872328</v>
      </c>
    </row>
    <row r="317" spans="1:10" ht="27" customHeight="1" x14ac:dyDescent="0.25">
      <c r="A317" s="5" t="s">
        <v>302</v>
      </c>
      <c r="B317" s="6">
        <f t="shared" ref="B317:E317" si="59">SUM(B318:B319)</f>
        <v>310000</v>
      </c>
      <c r="C317" s="6">
        <f t="shared" si="59"/>
        <v>0</v>
      </c>
      <c r="D317" s="6">
        <f t="shared" si="59"/>
        <v>0</v>
      </c>
      <c r="E317" s="6">
        <f t="shared" si="59"/>
        <v>310000</v>
      </c>
      <c r="F317" s="6">
        <f>SUM(F318:F319)</f>
        <v>3347428.62</v>
      </c>
      <c r="G317" s="6">
        <f t="shared" si="48"/>
        <v>1079.8156838709679</v>
      </c>
    </row>
    <row r="318" spans="1:10" x14ac:dyDescent="0.25">
      <c r="A318" s="11" t="s">
        <v>303</v>
      </c>
      <c r="B318" s="31">
        <v>10000</v>
      </c>
      <c r="C318" s="28">
        <v>0</v>
      </c>
      <c r="D318" s="27">
        <v>0</v>
      </c>
      <c r="E318" s="28">
        <f t="shared" si="58"/>
        <v>10000</v>
      </c>
      <c r="F318" s="28">
        <v>0</v>
      </c>
      <c r="G318" s="28">
        <f t="shared" si="48"/>
        <v>0</v>
      </c>
    </row>
    <row r="319" spans="1:10" x14ac:dyDescent="0.25">
      <c r="A319" s="11" t="s">
        <v>304</v>
      </c>
      <c r="B319" s="31">
        <v>300000</v>
      </c>
      <c r="C319" s="28">
        <v>0</v>
      </c>
      <c r="D319" s="27">
        <v>0</v>
      </c>
      <c r="E319" s="28">
        <f t="shared" si="58"/>
        <v>300000</v>
      </c>
      <c r="F319" s="28">
        <v>3347428.62</v>
      </c>
      <c r="G319" s="28">
        <f t="shared" si="48"/>
        <v>1115.80954</v>
      </c>
    </row>
    <row r="320" spans="1:10" s="3" customFormat="1" x14ac:dyDescent="0.25">
      <c r="A320" s="5" t="s">
        <v>305</v>
      </c>
      <c r="B320" s="6">
        <f t="shared" ref="B320:E320" si="60">SUM(B321)</f>
        <v>325000</v>
      </c>
      <c r="C320" s="6">
        <f t="shared" si="60"/>
        <v>0</v>
      </c>
      <c r="D320" s="6">
        <f t="shared" si="60"/>
        <v>0</v>
      </c>
      <c r="E320" s="6">
        <f t="shared" si="60"/>
        <v>325000</v>
      </c>
      <c r="F320" s="6">
        <f>SUM(F321)</f>
        <v>54832.87</v>
      </c>
      <c r="G320" s="6">
        <f t="shared" si="48"/>
        <v>16.871652307692308</v>
      </c>
    </row>
    <row r="321" spans="1:7" s="3" customFormat="1" x14ac:dyDescent="0.25">
      <c r="A321" s="11" t="s">
        <v>306</v>
      </c>
      <c r="B321" s="31">
        <v>325000</v>
      </c>
      <c r="C321" s="28">
        <v>0</v>
      </c>
      <c r="D321" s="27">
        <v>0</v>
      </c>
      <c r="E321" s="28">
        <f t="shared" si="58"/>
        <v>325000</v>
      </c>
      <c r="F321" s="28">
        <v>54832.87</v>
      </c>
      <c r="G321" s="28">
        <f t="shared" si="48"/>
        <v>16.871652307692308</v>
      </c>
    </row>
    <row r="322" spans="1:7" x14ac:dyDescent="0.25">
      <c r="A322" s="5" t="s">
        <v>307</v>
      </c>
      <c r="B322" s="6">
        <f t="shared" ref="B322:E322" si="61">SUM(B323)</f>
        <v>0</v>
      </c>
      <c r="C322" s="6">
        <f t="shared" si="61"/>
        <v>0</v>
      </c>
      <c r="D322" s="6">
        <f t="shared" si="61"/>
        <v>0</v>
      </c>
      <c r="E322" s="6">
        <f t="shared" si="61"/>
        <v>0</v>
      </c>
      <c r="F322" s="6">
        <f>SUM(F323)</f>
        <v>205413.92</v>
      </c>
      <c r="G322" s="6">
        <f t="shared" si="48"/>
        <v>100</v>
      </c>
    </row>
    <row r="323" spans="1:7" ht="24" x14ac:dyDescent="0.25">
      <c r="A323" s="10" t="s">
        <v>308</v>
      </c>
      <c r="B323" s="31">
        <v>0</v>
      </c>
      <c r="C323" s="28">
        <v>0</v>
      </c>
      <c r="D323" s="27">
        <v>0</v>
      </c>
      <c r="E323" s="28">
        <f t="shared" ref="E323" si="62">+B323+C323+D323</f>
        <v>0</v>
      </c>
      <c r="F323" s="28">
        <v>205413.92</v>
      </c>
      <c r="G323" s="28">
        <f t="shared" si="48"/>
        <v>100</v>
      </c>
    </row>
    <row r="324" spans="1:7" x14ac:dyDescent="0.25">
      <c r="A324" s="5" t="s">
        <v>309</v>
      </c>
      <c r="B324" s="6">
        <f t="shared" ref="B324:E324" si="63">SUM(B325)</f>
        <v>0</v>
      </c>
      <c r="C324" s="6">
        <f t="shared" si="63"/>
        <v>0</v>
      </c>
      <c r="D324" s="6">
        <f t="shared" si="63"/>
        <v>0</v>
      </c>
      <c r="E324" s="6">
        <f t="shared" si="63"/>
        <v>0</v>
      </c>
      <c r="F324" s="6">
        <f>SUM(F325)</f>
        <v>520</v>
      </c>
      <c r="G324" s="6">
        <f t="shared" si="48"/>
        <v>100</v>
      </c>
    </row>
    <row r="325" spans="1:7" x14ac:dyDescent="0.25">
      <c r="A325" s="11" t="s">
        <v>310</v>
      </c>
      <c r="B325" s="31">
        <v>0</v>
      </c>
      <c r="C325" s="28">
        <v>0</v>
      </c>
      <c r="D325" s="27">
        <v>0</v>
      </c>
      <c r="E325" s="28">
        <f t="shared" ref="E325" si="64">+B325+C325+D325</f>
        <v>0</v>
      </c>
      <c r="F325" s="28">
        <v>520</v>
      </c>
      <c r="G325" s="28">
        <f t="shared" si="48"/>
        <v>100</v>
      </c>
    </row>
    <row r="326" spans="1:7" x14ac:dyDescent="0.25">
      <c r="A326" s="5" t="s">
        <v>305</v>
      </c>
      <c r="B326" s="6">
        <f>SUM(B327:B345)</f>
        <v>26353188</v>
      </c>
      <c r="C326" s="6">
        <f>SUM(C327:C345)</f>
        <v>400000</v>
      </c>
      <c r="D326" s="6">
        <f>SUM(D327:D345)</f>
        <v>26355231.530000001</v>
      </c>
      <c r="E326" s="6">
        <f>SUM(E327:E345)</f>
        <v>53108419.530000001</v>
      </c>
      <c r="F326" s="6">
        <f>SUM(F327:F345)</f>
        <v>214861041</v>
      </c>
      <c r="G326" s="6">
        <f t="shared" si="48"/>
        <v>404.57058014808524</v>
      </c>
    </row>
    <row r="327" spans="1:7" s="3" customFormat="1" ht="24" x14ac:dyDescent="0.25">
      <c r="A327" s="11" t="s">
        <v>311</v>
      </c>
      <c r="B327" s="31">
        <v>450600</v>
      </c>
      <c r="C327" s="28">
        <v>0</v>
      </c>
      <c r="D327" s="27">
        <v>0</v>
      </c>
      <c r="E327" s="28">
        <f>+B327+C327+D327</f>
        <v>450600</v>
      </c>
      <c r="F327" s="28">
        <v>0</v>
      </c>
      <c r="G327" s="28">
        <f t="shared" si="48"/>
        <v>0</v>
      </c>
    </row>
    <row r="328" spans="1:7" x14ac:dyDescent="0.25">
      <c r="A328" s="11" t="s">
        <v>312</v>
      </c>
      <c r="B328" s="28">
        <v>0</v>
      </c>
      <c r="C328" s="27">
        <v>0</v>
      </c>
      <c r="D328" s="27">
        <v>0</v>
      </c>
      <c r="E328" s="28">
        <f t="shared" ref="E328:E345" si="65">+B328+C328+D328</f>
        <v>0</v>
      </c>
      <c r="F328" s="28">
        <v>328144.48</v>
      </c>
      <c r="G328" s="28">
        <f t="shared" si="48"/>
        <v>100</v>
      </c>
    </row>
    <row r="329" spans="1:7" s="3" customFormat="1" x14ac:dyDescent="0.25">
      <c r="A329" s="11" t="s">
        <v>313</v>
      </c>
      <c r="B329" s="31">
        <v>1281617</v>
      </c>
      <c r="C329" s="28">
        <v>0</v>
      </c>
      <c r="D329" s="27">
        <v>0</v>
      </c>
      <c r="E329" s="28">
        <f t="shared" si="65"/>
        <v>1281617</v>
      </c>
      <c r="F329" s="28">
        <v>1278538.1200000001</v>
      </c>
      <c r="G329" s="28">
        <f t="shared" si="48"/>
        <v>99.759765983129128</v>
      </c>
    </row>
    <row r="330" spans="1:7" x14ac:dyDescent="0.25">
      <c r="A330" s="11" t="s">
        <v>314</v>
      </c>
      <c r="B330" s="31">
        <v>0</v>
      </c>
      <c r="C330" s="28">
        <v>0</v>
      </c>
      <c r="D330" s="27">
        <v>0</v>
      </c>
      <c r="E330" s="28">
        <f t="shared" si="65"/>
        <v>0</v>
      </c>
      <c r="F330" s="28">
        <v>170620.98</v>
      </c>
      <c r="G330" s="28">
        <f t="shared" si="48"/>
        <v>100</v>
      </c>
    </row>
    <row r="331" spans="1:7" s="3" customFormat="1" x14ac:dyDescent="0.25">
      <c r="A331" s="11" t="s">
        <v>315</v>
      </c>
      <c r="B331" s="31">
        <v>14220990</v>
      </c>
      <c r="C331" s="28">
        <v>0</v>
      </c>
      <c r="D331" s="27">
        <v>0</v>
      </c>
      <c r="E331" s="28">
        <f t="shared" si="65"/>
        <v>14220990</v>
      </c>
      <c r="F331" s="28">
        <v>2398360.5099999998</v>
      </c>
      <c r="G331" s="28">
        <f t="shared" si="48"/>
        <v>16.86493352431863</v>
      </c>
    </row>
    <row r="332" spans="1:7" ht="12.75" x14ac:dyDescent="0.25">
      <c r="A332" s="11" t="s">
        <v>316</v>
      </c>
      <c r="B332" s="13">
        <v>0</v>
      </c>
      <c r="C332" s="32">
        <v>400000</v>
      </c>
      <c r="D332" s="31">
        <v>400000</v>
      </c>
      <c r="E332" s="28">
        <f t="shared" si="65"/>
        <v>800000</v>
      </c>
      <c r="F332" s="28">
        <v>400000</v>
      </c>
      <c r="G332" s="13">
        <f t="shared" si="48"/>
        <v>50</v>
      </c>
    </row>
    <row r="333" spans="1:7" ht="12.75" x14ac:dyDescent="0.25">
      <c r="A333" s="10" t="s">
        <v>317</v>
      </c>
      <c r="B333" s="28">
        <v>0</v>
      </c>
      <c r="C333" s="27">
        <v>0</v>
      </c>
      <c r="D333" s="27">
        <v>0</v>
      </c>
      <c r="E333" s="28">
        <f t="shared" si="65"/>
        <v>0</v>
      </c>
      <c r="F333" s="28">
        <v>713280</v>
      </c>
      <c r="G333" s="13">
        <f t="shared" si="48"/>
        <v>100</v>
      </c>
    </row>
    <row r="334" spans="1:7" ht="16.149999999999999" customHeight="1" x14ac:dyDescent="0.25">
      <c r="A334" s="11" t="s">
        <v>318</v>
      </c>
      <c r="B334" s="31">
        <v>175000</v>
      </c>
      <c r="C334" s="28">
        <v>0</v>
      </c>
      <c r="D334" s="27">
        <v>0</v>
      </c>
      <c r="E334" s="28">
        <f t="shared" si="65"/>
        <v>175000</v>
      </c>
      <c r="F334" s="28">
        <v>0</v>
      </c>
      <c r="G334" s="28">
        <f t="shared" si="48"/>
        <v>0</v>
      </c>
    </row>
    <row r="335" spans="1:7" ht="18.600000000000001" customHeight="1" x14ac:dyDescent="0.25">
      <c r="A335" s="11" t="s">
        <v>319</v>
      </c>
      <c r="B335" s="31">
        <v>1160300</v>
      </c>
      <c r="C335" s="28">
        <v>0</v>
      </c>
      <c r="D335" s="27">
        <v>0</v>
      </c>
      <c r="E335" s="28">
        <f t="shared" si="65"/>
        <v>1160300</v>
      </c>
      <c r="F335" s="28">
        <v>1075109</v>
      </c>
      <c r="G335" s="28">
        <f t="shared" si="48"/>
        <v>92.657847108506417</v>
      </c>
    </row>
    <row r="336" spans="1:7" ht="16.149999999999999" customHeight="1" x14ac:dyDescent="0.25">
      <c r="A336" s="11" t="s">
        <v>320</v>
      </c>
      <c r="B336" s="31">
        <v>2354640</v>
      </c>
      <c r="C336" s="28">
        <v>0</v>
      </c>
      <c r="D336" s="27">
        <v>0</v>
      </c>
      <c r="E336" s="28">
        <f t="shared" si="65"/>
        <v>2354640</v>
      </c>
      <c r="F336" s="28">
        <v>926345</v>
      </c>
      <c r="G336" s="28">
        <f t="shared" si="48"/>
        <v>39.341258111643398</v>
      </c>
    </row>
    <row r="337" spans="1:7" x14ac:dyDescent="0.25">
      <c r="A337" s="11" t="s">
        <v>321</v>
      </c>
      <c r="B337" s="31">
        <v>0</v>
      </c>
      <c r="C337" s="28">
        <v>0</v>
      </c>
      <c r="D337" s="27">
        <v>0</v>
      </c>
      <c r="E337" s="28">
        <f t="shared" si="65"/>
        <v>0</v>
      </c>
      <c r="F337" s="28">
        <v>1244</v>
      </c>
      <c r="G337" s="28">
        <f t="shared" si="48"/>
        <v>100</v>
      </c>
    </row>
    <row r="338" spans="1:7" s="3" customFormat="1" x14ac:dyDescent="0.25">
      <c r="A338" s="11" t="s">
        <v>322</v>
      </c>
      <c r="B338" s="31">
        <v>980000</v>
      </c>
      <c r="C338" s="28">
        <v>0</v>
      </c>
      <c r="D338" s="27">
        <v>0</v>
      </c>
      <c r="E338" s="28">
        <f t="shared" si="65"/>
        <v>980000</v>
      </c>
      <c r="F338" s="28">
        <v>522597</v>
      </c>
      <c r="G338" s="28">
        <f t="shared" si="48"/>
        <v>53.326224489795912</v>
      </c>
    </row>
    <row r="339" spans="1:7" x14ac:dyDescent="0.25">
      <c r="A339" s="10" t="s">
        <v>323</v>
      </c>
      <c r="B339" s="28">
        <v>0</v>
      </c>
      <c r="C339" s="27">
        <v>0</v>
      </c>
      <c r="D339" s="27">
        <v>0</v>
      </c>
      <c r="E339" s="28">
        <f t="shared" si="65"/>
        <v>0</v>
      </c>
      <c r="F339" s="28">
        <v>1046590</v>
      </c>
      <c r="G339" s="28">
        <f t="shared" si="48"/>
        <v>100</v>
      </c>
    </row>
    <row r="340" spans="1:7" x14ac:dyDescent="0.25">
      <c r="A340" s="11" t="s">
        <v>324</v>
      </c>
      <c r="B340" s="31">
        <v>0</v>
      </c>
      <c r="C340" s="28">
        <v>0</v>
      </c>
      <c r="D340" s="27">
        <v>0</v>
      </c>
      <c r="E340" s="28">
        <f t="shared" si="65"/>
        <v>0</v>
      </c>
      <c r="F340" s="28">
        <v>823643.54</v>
      </c>
      <c r="G340" s="28">
        <f t="shared" si="48"/>
        <v>100</v>
      </c>
    </row>
    <row r="341" spans="1:7" s="3" customFormat="1" x14ac:dyDescent="0.25">
      <c r="A341" s="11" t="s">
        <v>325</v>
      </c>
      <c r="B341" s="31">
        <v>5730041</v>
      </c>
      <c r="C341" s="28">
        <v>0</v>
      </c>
      <c r="D341" s="29">
        <v>25955231.530000001</v>
      </c>
      <c r="E341" s="28">
        <f t="shared" si="65"/>
        <v>31685272.530000001</v>
      </c>
      <c r="F341" s="30">
        <v>2727937.37</v>
      </c>
      <c r="G341" s="28">
        <f t="shared" si="48"/>
        <v>8.6094805320584058</v>
      </c>
    </row>
    <row r="342" spans="1:7" x14ac:dyDescent="0.25">
      <c r="A342" s="11" t="s">
        <v>326</v>
      </c>
      <c r="B342" s="31">
        <v>0</v>
      </c>
      <c r="C342" s="28">
        <v>0</v>
      </c>
      <c r="D342" s="27">
        <v>0</v>
      </c>
      <c r="E342" s="28">
        <f t="shared" si="65"/>
        <v>0</v>
      </c>
      <c r="F342" s="28">
        <v>13496</v>
      </c>
      <c r="G342" s="28">
        <f t="shared" si="48"/>
        <v>100</v>
      </c>
    </row>
    <row r="343" spans="1:7" x14ac:dyDescent="0.25">
      <c r="A343" s="11" t="s">
        <v>327</v>
      </c>
      <c r="B343" s="31">
        <v>0</v>
      </c>
      <c r="C343" s="28">
        <v>0</v>
      </c>
      <c r="D343" s="27">
        <v>0</v>
      </c>
      <c r="E343" s="28">
        <f t="shared" si="65"/>
        <v>0</v>
      </c>
      <c r="F343" s="28">
        <v>150</v>
      </c>
      <c r="G343" s="28">
        <f t="shared" si="48"/>
        <v>100</v>
      </c>
    </row>
    <row r="344" spans="1:7" x14ac:dyDescent="0.25">
      <c r="A344" s="10" t="s">
        <v>328</v>
      </c>
      <c r="B344" s="28">
        <v>0</v>
      </c>
      <c r="C344" s="27">
        <v>0</v>
      </c>
      <c r="D344" s="27">
        <v>0</v>
      </c>
      <c r="E344" s="28">
        <f t="shared" si="65"/>
        <v>0</v>
      </c>
      <c r="F344" s="28">
        <v>4665</v>
      </c>
      <c r="G344" s="28">
        <f t="shared" si="48"/>
        <v>100</v>
      </c>
    </row>
    <row r="345" spans="1:7" x14ac:dyDescent="0.25">
      <c r="A345" s="11" t="s">
        <v>329</v>
      </c>
      <c r="B345" s="31">
        <v>0</v>
      </c>
      <c r="C345" s="28">
        <v>0</v>
      </c>
      <c r="D345" s="27">
        <v>0</v>
      </c>
      <c r="E345" s="28">
        <f t="shared" si="65"/>
        <v>0</v>
      </c>
      <c r="F345" s="28">
        <v>202430320</v>
      </c>
      <c r="G345" s="28">
        <f t="shared" si="48"/>
        <v>100</v>
      </c>
    </row>
    <row r="346" spans="1:7" x14ac:dyDescent="0.25">
      <c r="A346" s="14" t="s">
        <v>330</v>
      </c>
      <c r="B346" s="6">
        <f t="shared" ref="B346:E346" si="66">SUM(B347:B348)</f>
        <v>502837500</v>
      </c>
      <c r="C346" s="6">
        <f t="shared" si="66"/>
        <v>0</v>
      </c>
      <c r="D346" s="6">
        <f t="shared" si="66"/>
        <v>0</v>
      </c>
      <c r="E346" s="6">
        <f t="shared" si="66"/>
        <v>502837500</v>
      </c>
      <c r="F346" s="6">
        <f>SUM(F347:F348)</f>
        <v>0</v>
      </c>
      <c r="G346" s="6">
        <f t="shared" si="48"/>
        <v>0</v>
      </c>
    </row>
    <row r="347" spans="1:7" ht="24" x14ac:dyDescent="0.25">
      <c r="A347" s="11" t="s">
        <v>331</v>
      </c>
      <c r="B347" s="31">
        <v>500000000</v>
      </c>
      <c r="C347" s="28">
        <v>0</v>
      </c>
      <c r="D347" s="27">
        <v>0</v>
      </c>
      <c r="E347" s="28">
        <f t="shared" si="58"/>
        <v>500000000</v>
      </c>
      <c r="F347" s="28">
        <v>0</v>
      </c>
      <c r="G347" s="28">
        <f>IF(F347=0,0,IF(E347=0,100,F347/E347*100))</f>
        <v>0</v>
      </c>
    </row>
    <row r="348" spans="1:7" x14ac:dyDescent="0.25">
      <c r="A348" s="11" t="s">
        <v>332</v>
      </c>
      <c r="B348" s="31">
        <v>2837500</v>
      </c>
      <c r="C348" s="28">
        <v>0</v>
      </c>
      <c r="D348" s="27">
        <v>0</v>
      </c>
      <c r="E348" s="28">
        <f t="shared" si="58"/>
        <v>2837500</v>
      </c>
      <c r="F348" s="28">
        <v>0</v>
      </c>
      <c r="G348" s="28">
        <f>IF(F348=0,0,IF(E348=0,100,F348/E348*100))</f>
        <v>0</v>
      </c>
    </row>
    <row r="349" spans="1:7" x14ac:dyDescent="0.25">
      <c r="A349" s="5" t="s">
        <v>333</v>
      </c>
      <c r="B349" s="6">
        <f t="shared" ref="B349:D349" si="67">+B350+B352</f>
        <v>25564296</v>
      </c>
      <c r="C349" s="6">
        <f t="shared" si="67"/>
        <v>0</v>
      </c>
      <c r="D349" s="6">
        <f t="shared" si="67"/>
        <v>0</v>
      </c>
      <c r="E349" s="6">
        <f>+E350+E352</f>
        <v>25564296</v>
      </c>
      <c r="F349" s="6">
        <f>+F350+F352</f>
        <v>8682175.6600000001</v>
      </c>
      <c r="G349" s="6">
        <f t="shared" ref="G349:G350" si="68">IF(F349=0,0,IF(E349=0,100,F349/E349*100))</f>
        <v>33.962115209431154</v>
      </c>
    </row>
    <row r="350" spans="1:7" x14ac:dyDescent="0.25">
      <c r="A350" s="5" t="s">
        <v>334</v>
      </c>
      <c r="B350" s="6">
        <f t="shared" ref="B350:E350" si="69">+B351</f>
        <v>0</v>
      </c>
      <c r="C350" s="6">
        <f t="shared" si="69"/>
        <v>0</v>
      </c>
      <c r="D350" s="6">
        <f t="shared" si="69"/>
        <v>0</v>
      </c>
      <c r="E350" s="6">
        <f t="shared" si="69"/>
        <v>0</v>
      </c>
      <c r="F350" s="6">
        <f>+F351</f>
        <v>90000</v>
      </c>
      <c r="G350" s="6">
        <f t="shared" si="68"/>
        <v>100</v>
      </c>
    </row>
    <row r="351" spans="1:7" x14ac:dyDescent="0.25">
      <c r="A351" s="11" t="s">
        <v>335</v>
      </c>
      <c r="B351" s="31">
        <v>0</v>
      </c>
      <c r="C351" s="28">
        <v>0</v>
      </c>
      <c r="D351" s="27">
        <v>0</v>
      </c>
      <c r="E351" s="28">
        <f t="shared" ref="E351" si="70">+B351+C351+D351</f>
        <v>0</v>
      </c>
      <c r="F351" s="28">
        <v>90000</v>
      </c>
      <c r="G351" s="28">
        <f>IF(F351=0,0,IF(E351=0,100,F351/E351*100))</f>
        <v>100</v>
      </c>
    </row>
    <row r="352" spans="1:7" x14ac:dyDescent="0.25">
      <c r="A352" s="5" t="s">
        <v>336</v>
      </c>
      <c r="B352" s="6">
        <f t="shared" ref="B352:E352" si="71">+B353</f>
        <v>25564296</v>
      </c>
      <c r="C352" s="6">
        <f t="shared" si="71"/>
        <v>0</v>
      </c>
      <c r="D352" s="6">
        <f t="shared" si="71"/>
        <v>0</v>
      </c>
      <c r="E352" s="6">
        <f t="shared" si="71"/>
        <v>25564296</v>
      </c>
      <c r="F352" s="6">
        <f>+F353</f>
        <v>8592175.6600000001</v>
      </c>
      <c r="G352" s="6">
        <f t="shared" ref="G352" si="72">IF(F352=0,0,IF(E352=0,100,F352/E352*100))</f>
        <v>33.610061704808928</v>
      </c>
    </row>
    <row r="353" spans="1:7" s="3" customFormat="1" x14ac:dyDescent="0.25">
      <c r="A353" s="11" t="s">
        <v>337</v>
      </c>
      <c r="B353" s="31">
        <v>25564296</v>
      </c>
      <c r="C353" s="28">
        <v>0</v>
      </c>
      <c r="D353" s="27">
        <v>0</v>
      </c>
      <c r="E353" s="28">
        <f t="shared" ref="E353" si="73">+B353+C353+D353</f>
        <v>25564296</v>
      </c>
      <c r="F353" s="28">
        <v>8592175.6600000001</v>
      </c>
      <c r="G353" s="28">
        <f>IF(F353=0,0,IF(E353=0,100,F353/E353*100))</f>
        <v>33.610061704808928</v>
      </c>
    </row>
    <row r="354" spans="1:7" x14ac:dyDescent="0.25">
      <c r="A354" s="5" t="s">
        <v>338</v>
      </c>
      <c r="B354" s="6">
        <f>B355+B368+B390+B459</f>
        <v>89153323873</v>
      </c>
      <c r="C354" s="6">
        <f>C355+C368+C390+C459</f>
        <v>3158429459.5100002</v>
      </c>
      <c r="D354" s="6">
        <f>D355+D368+D390+D459</f>
        <v>203076640.66999999</v>
      </c>
      <c r="E354" s="6">
        <f>E355+E368+E390+E459</f>
        <v>92514829973.179993</v>
      </c>
      <c r="F354" s="6">
        <f>F355+F368+F390+F459</f>
        <v>49481510409.580002</v>
      </c>
      <c r="G354" s="6">
        <f t="shared" ref="G354:G389" si="74">IF(F354=0,0,IF(E354=0,100,F354/E354*100))</f>
        <v>53.484949844175979</v>
      </c>
    </row>
    <row r="355" spans="1:7" s="3" customFormat="1" x14ac:dyDescent="0.25">
      <c r="A355" s="5" t="s">
        <v>339</v>
      </c>
      <c r="B355" s="6">
        <f>B356+B366</f>
        <v>40475080223</v>
      </c>
      <c r="C355" s="6">
        <f>C356+C366</f>
        <v>319362549</v>
      </c>
      <c r="D355" s="6">
        <f>D356+D366</f>
        <v>0</v>
      </c>
      <c r="E355" s="6">
        <f>E356+E366</f>
        <v>40794442772</v>
      </c>
      <c r="F355" s="6">
        <f>F356+F366</f>
        <v>23294338381.790001</v>
      </c>
      <c r="G355" s="6">
        <f t="shared" si="74"/>
        <v>57.101744254681883</v>
      </c>
    </row>
    <row r="356" spans="1:7" x14ac:dyDescent="0.25">
      <c r="A356" s="5" t="s">
        <v>340</v>
      </c>
      <c r="B356" s="6">
        <f>SUM(B357:B365)</f>
        <v>40473824623</v>
      </c>
      <c r="C356" s="6">
        <f>SUM(C357:C365)</f>
        <v>319362549</v>
      </c>
      <c r="D356" s="6">
        <f>SUM(D357:D365)</f>
        <v>0</v>
      </c>
      <c r="E356" s="6">
        <f>SUM(E357:E365)</f>
        <v>40793187172</v>
      </c>
      <c r="F356" s="6">
        <f>SUM(F357:F365)</f>
        <v>23293653331.389999</v>
      </c>
      <c r="G356" s="6">
        <f t="shared" si="74"/>
        <v>57.101822500837862</v>
      </c>
    </row>
    <row r="357" spans="1:7" x14ac:dyDescent="0.25">
      <c r="A357" s="11" t="s">
        <v>341</v>
      </c>
      <c r="B357" s="31">
        <v>31015720703</v>
      </c>
      <c r="C357" s="29">
        <v>312957562</v>
      </c>
      <c r="D357" s="27">
        <v>0</v>
      </c>
      <c r="E357" s="28">
        <f t="shared" ref="E357:E367" si="75">+B357+C357+D357</f>
        <v>31328678265</v>
      </c>
      <c r="F357" s="30">
        <v>18354906981.18</v>
      </c>
      <c r="G357" s="28">
        <f t="shared" si="74"/>
        <v>58.588194579807308</v>
      </c>
    </row>
    <row r="358" spans="1:7" x14ac:dyDescent="0.25">
      <c r="A358" s="11" t="s">
        <v>342</v>
      </c>
      <c r="B358" s="31">
        <v>1713861007</v>
      </c>
      <c r="C358" s="29">
        <v>6404987</v>
      </c>
      <c r="D358" s="27">
        <v>0</v>
      </c>
      <c r="E358" s="28">
        <f t="shared" si="75"/>
        <v>1720265994</v>
      </c>
      <c r="F358" s="28">
        <v>947811814</v>
      </c>
      <c r="G358" s="28">
        <f t="shared" si="74"/>
        <v>55.096817428572621</v>
      </c>
    </row>
    <row r="359" spans="1:7" ht="36" x14ac:dyDescent="0.25">
      <c r="A359" s="11" t="s">
        <v>343</v>
      </c>
      <c r="B359" s="31">
        <v>3244440839</v>
      </c>
      <c r="C359" s="28">
        <v>0</v>
      </c>
      <c r="D359" s="27">
        <v>0</v>
      </c>
      <c r="E359" s="28">
        <f t="shared" si="75"/>
        <v>3244440839</v>
      </c>
      <c r="F359" s="28">
        <v>2271245815</v>
      </c>
      <c r="G359" s="28">
        <f t="shared" si="74"/>
        <v>70.004229625590654</v>
      </c>
    </row>
    <row r="360" spans="1:7" ht="24" x14ac:dyDescent="0.25">
      <c r="A360" s="11" t="s">
        <v>344</v>
      </c>
      <c r="B360" s="31">
        <v>94659041</v>
      </c>
      <c r="C360" s="28">
        <v>0</v>
      </c>
      <c r="D360" s="27">
        <v>0</v>
      </c>
      <c r="E360" s="28">
        <f t="shared" si="75"/>
        <v>94659041</v>
      </c>
      <c r="F360" s="28">
        <v>47329518</v>
      </c>
      <c r="G360" s="28">
        <f t="shared" si="74"/>
        <v>49.999997358942181</v>
      </c>
    </row>
    <row r="361" spans="1:7" x14ac:dyDescent="0.25">
      <c r="A361" s="11" t="s">
        <v>345</v>
      </c>
      <c r="B361" s="31">
        <v>778618264</v>
      </c>
      <c r="C361" s="28">
        <v>0</v>
      </c>
      <c r="D361" s="27">
        <v>0</v>
      </c>
      <c r="E361" s="28">
        <f t="shared" si="75"/>
        <v>778618264</v>
      </c>
      <c r="F361" s="28">
        <v>320218235</v>
      </c>
      <c r="G361" s="28">
        <f t="shared" si="74"/>
        <v>41.126473627132896</v>
      </c>
    </row>
    <row r="362" spans="1:7" s="3" customFormat="1" ht="24" x14ac:dyDescent="0.25">
      <c r="A362" s="11" t="s">
        <v>346</v>
      </c>
      <c r="B362" s="31">
        <v>472832988</v>
      </c>
      <c r="C362" s="28">
        <v>0</v>
      </c>
      <c r="D362" s="27">
        <v>0</v>
      </c>
      <c r="E362" s="28">
        <f t="shared" si="75"/>
        <v>472832988</v>
      </c>
      <c r="F362" s="30">
        <v>186749115.21000001</v>
      </c>
      <c r="G362" s="28">
        <f t="shared" si="74"/>
        <v>39.495788142852675</v>
      </c>
    </row>
    <row r="363" spans="1:7" s="3" customFormat="1" x14ac:dyDescent="0.25">
      <c r="A363" s="11" t="s">
        <v>347</v>
      </c>
      <c r="B363" s="31">
        <v>1486545177</v>
      </c>
      <c r="C363" s="28">
        <v>0</v>
      </c>
      <c r="D363" s="27">
        <v>0</v>
      </c>
      <c r="E363" s="28">
        <f t="shared" si="75"/>
        <v>1486545177</v>
      </c>
      <c r="F363" s="28">
        <v>723209689</v>
      </c>
      <c r="G363" s="28">
        <f t="shared" si="74"/>
        <v>48.650367320790814</v>
      </c>
    </row>
    <row r="364" spans="1:7" ht="24" x14ac:dyDescent="0.25">
      <c r="A364" s="11" t="s">
        <v>348</v>
      </c>
      <c r="B364" s="31">
        <v>549390236</v>
      </c>
      <c r="C364" s="28">
        <v>0</v>
      </c>
      <c r="D364" s="27">
        <v>0</v>
      </c>
      <c r="E364" s="28">
        <f t="shared" si="75"/>
        <v>549390236</v>
      </c>
      <c r="F364" s="28">
        <v>442182164</v>
      </c>
      <c r="G364" s="28">
        <f t="shared" si="74"/>
        <v>80.485988833627545</v>
      </c>
    </row>
    <row r="365" spans="1:7" s="3" customFormat="1" ht="24" x14ac:dyDescent="0.25">
      <c r="A365" s="11" t="s">
        <v>349</v>
      </c>
      <c r="B365" s="31">
        <v>1117756368</v>
      </c>
      <c r="C365" s="28">
        <v>0</v>
      </c>
      <c r="D365" s="27">
        <v>0</v>
      </c>
      <c r="E365" s="28">
        <f t="shared" si="75"/>
        <v>1117756368</v>
      </c>
      <c r="F365" s="28">
        <v>0</v>
      </c>
      <c r="G365" s="28">
        <f t="shared" si="74"/>
        <v>0</v>
      </c>
    </row>
    <row r="366" spans="1:7" x14ac:dyDescent="0.25">
      <c r="A366" s="5" t="s">
        <v>350</v>
      </c>
      <c r="B366" s="6">
        <f t="shared" ref="B366:E366" si="76">SUM(B367)</f>
        <v>1255600</v>
      </c>
      <c r="C366" s="6">
        <f t="shared" si="76"/>
        <v>0</v>
      </c>
      <c r="D366" s="6">
        <f t="shared" si="76"/>
        <v>0</v>
      </c>
      <c r="E366" s="6">
        <f t="shared" si="76"/>
        <v>1255600</v>
      </c>
      <c r="F366" s="6">
        <f>SUM(F367)</f>
        <v>685050.4</v>
      </c>
      <c r="G366" s="6">
        <f t="shared" si="74"/>
        <v>54.559604969735588</v>
      </c>
    </row>
    <row r="367" spans="1:7" x14ac:dyDescent="0.25">
      <c r="A367" s="11" t="s">
        <v>351</v>
      </c>
      <c r="B367" s="31">
        <v>1255600</v>
      </c>
      <c r="C367" s="28">
        <v>0</v>
      </c>
      <c r="D367" s="27">
        <v>0</v>
      </c>
      <c r="E367" s="28">
        <f t="shared" si="75"/>
        <v>1255600</v>
      </c>
      <c r="F367" s="28">
        <v>685050.4</v>
      </c>
      <c r="G367" s="28">
        <f t="shared" si="74"/>
        <v>54.559604969735588</v>
      </c>
    </row>
    <row r="368" spans="1:7" x14ac:dyDescent="0.25">
      <c r="A368" s="5" t="s">
        <v>352</v>
      </c>
      <c r="B368" s="6">
        <f t="shared" ref="B368:E368" si="77">B369+B373+B375+B382+B384+B387</f>
        <v>41969490858</v>
      </c>
      <c r="C368" s="6">
        <f t="shared" si="77"/>
        <v>308131302</v>
      </c>
      <c r="D368" s="6">
        <f t="shared" si="77"/>
        <v>203076640.66999999</v>
      </c>
      <c r="E368" s="6">
        <f t="shared" si="77"/>
        <v>42480698800.669998</v>
      </c>
      <c r="F368" s="6">
        <f>F369+F373+F375+F382+F384+F387</f>
        <v>19489223570.18</v>
      </c>
      <c r="G368" s="6">
        <f t="shared" si="74"/>
        <v>45.877831863426458</v>
      </c>
    </row>
    <row r="369" spans="1:7" x14ac:dyDescent="0.25">
      <c r="A369" s="5" t="s">
        <v>353</v>
      </c>
      <c r="B369" s="6">
        <f t="shared" ref="B369:E369" si="78">SUM(B370:B372)</f>
        <v>23857429431</v>
      </c>
      <c r="C369" s="6">
        <f t="shared" si="78"/>
        <v>0</v>
      </c>
      <c r="D369" s="6">
        <f t="shared" si="78"/>
        <v>0</v>
      </c>
      <c r="E369" s="6">
        <f t="shared" si="78"/>
        <v>23857429431</v>
      </c>
      <c r="F369" s="6">
        <f>SUM(F370:F372)</f>
        <v>9908730100.9200001</v>
      </c>
      <c r="G369" s="6">
        <f t="shared" si="74"/>
        <v>41.533100326578939</v>
      </c>
    </row>
    <row r="370" spans="1:7" x14ac:dyDescent="0.25">
      <c r="A370" s="11" t="s">
        <v>354</v>
      </c>
      <c r="B370" s="31">
        <v>22417063847</v>
      </c>
      <c r="C370" s="28">
        <v>0</v>
      </c>
      <c r="D370" s="27">
        <v>0</v>
      </c>
      <c r="E370" s="28">
        <f t="shared" ref="E370:E376" si="79">+B370+C370+D370</f>
        <v>22417063847</v>
      </c>
      <c r="F370" s="30">
        <v>9169215319.9200001</v>
      </c>
      <c r="G370" s="28">
        <f t="shared" si="74"/>
        <v>40.902838045612668</v>
      </c>
    </row>
    <row r="371" spans="1:7" x14ac:dyDescent="0.25">
      <c r="A371" s="11" t="s">
        <v>355</v>
      </c>
      <c r="B371" s="31">
        <v>875274531</v>
      </c>
      <c r="C371" s="28">
        <v>0</v>
      </c>
      <c r="D371" s="27">
        <v>0</v>
      </c>
      <c r="E371" s="28">
        <f t="shared" si="79"/>
        <v>875274531</v>
      </c>
      <c r="F371" s="28">
        <v>437637390</v>
      </c>
      <c r="G371" s="28">
        <f t="shared" si="74"/>
        <v>50.000014224108611</v>
      </c>
    </row>
    <row r="372" spans="1:7" x14ac:dyDescent="0.25">
      <c r="A372" s="11" t="s">
        <v>356</v>
      </c>
      <c r="B372" s="31">
        <v>565091053</v>
      </c>
      <c r="C372" s="28">
        <v>0</v>
      </c>
      <c r="D372" s="27">
        <v>0</v>
      </c>
      <c r="E372" s="28">
        <f t="shared" si="79"/>
        <v>565091053</v>
      </c>
      <c r="F372" s="28">
        <v>301877391</v>
      </c>
      <c r="G372" s="28">
        <f t="shared" si="74"/>
        <v>53.421017621384991</v>
      </c>
    </row>
    <row r="373" spans="1:7" s="3" customFormat="1" x14ac:dyDescent="0.25">
      <c r="A373" s="5" t="s">
        <v>357</v>
      </c>
      <c r="B373" s="6">
        <f t="shared" ref="B373:E373" si="80">SUM(B374)</f>
        <v>4908029504</v>
      </c>
      <c r="C373" s="6">
        <f t="shared" si="80"/>
        <v>0</v>
      </c>
      <c r="D373" s="6">
        <f t="shared" si="80"/>
        <v>0</v>
      </c>
      <c r="E373" s="6">
        <f t="shared" si="80"/>
        <v>4908029504</v>
      </c>
      <c r="F373" s="6">
        <f>SUM(F374)</f>
        <v>2364328091.2600002</v>
      </c>
      <c r="G373" s="6">
        <f t="shared" si="74"/>
        <v>48.172654409128839</v>
      </c>
    </row>
    <row r="374" spans="1:7" x14ac:dyDescent="0.25">
      <c r="A374" s="11" t="s">
        <v>358</v>
      </c>
      <c r="B374" s="31">
        <v>4908029504</v>
      </c>
      <c r="C374" s="28">
        <v>0</v>
      </c>
      <c r="D374" s="27">
        <v>0</v>
      </c>
      <c r="E374" s="28">
        <f t="shared" si="79"/>
        <v>4908029504</v>
      </c>
      <c r="F374" s="30">
        <v>2364328091.2600002</v>
      </c>
      <c r="G374" s="28">
        <f t="shared" si="74"/>
        <v>48.172654409128839</v>
      </c>
    </row>
    <row r="375" spans="1:7" s="3" customFormat="1" x14ac:dyDescent="0.25">
      <c r="A375" s="5" t="s">
        <v>359</v>
      </c>
      <c r="B375" s="6">
        <f t="shared" ref="B375:E375" si="81">SUM(B376:B381)</f>
        <v>2035948380</v>
      </c>
      <c r="C375" s="6">
        <f t="shared" si="81"/>
        <v>23159112</v>
      </c>
      <c r="D375" s="6">
        <f t="shared" si="81"/>
        <v>203076640.66999999</v>
      </c>
      <c r="E375" s="6">
        <f t="shared" si="81"/>
        <v>2262184132.6700001</v>
      </c>
      <c r="F375" s="6">
        <f>SUM(F376:F381)</f>
        <v>1082732309</v>
      </c>
      <c r="G375" s="6">
        <f t="shared" si="74"/>
        <v>47.862253711508345</v>
      </c>
    </row>
    <row r="376" spans="1:7" x14ac:dyDescent="0.25">
      <c r="A376" s="11" t="s">
        <v>360</v>
      </c>
      <c r="B376" s="31">
        <v>740276747</v>
      </c>
      <c r="C376" s="30">
        <v>2787648</v>
      </c>
      <c r="D376" s="27">
        <v>0</v>
      </c>
      <c r="E376" s="28">
        <f t="shared" si="79"/>
        <v>743064395</v>
      </c>
      <c r="F376" s="28">
        <v>371532198</v>
      </c>
      <c r="G376" s="28">
        <f t="shared" si="74"/>
        <v>50.000000067288916</v>
      </c>
    </row>
    <row r="377" spans="1:7" s="3" customFormat="1" x14ac:dyDescent="0.25">
      <c r="A377" s="11" t="s">
        <v>361</v>
      </c>
      <c r="B377" s="31">
        <v>504046450</v>
      </c>
      <c r="C377" s="29">
        <v>27739116</v>
      </c>
      <c r="D377" s="27">
        <v>0</v>
      </c>
      <c r="E377" s="28">
        <f>+B377+C377+D377</f>
        <v>531785566</v>
      </c>
      <c r="F377" s="28">
        <v>319071342</v>
      </c>
      <c r="G377" s="28">
        <f>IF(F377=0,0,IF(E377=0,100,F377/E377*100))</f>
        <v>60.000000451309731</v>
      </c>
    </row>
    <row r="378" spans="1:7" s="3" customFormat="1" x14ac:dyDescent="0.25">
      <c r="A378" s="11" t="s">
        <v>362</v>
      </c>
      <c r="B378" s="31">
        <v>440968996</v>
      </c>
      <c r="C378" s="30">
        <v>32770402</v>
      </c>
      <c r="D378" s="27">
        <v>0</v>
      </c>
      <c r="E378" s="28">
        <f>+B378+C378+D378</f>
        <v>473739398</v>
      </c>
      <c r="F378" s="28">
        <v>236869700</v>
      </c>
      <c r="G378" s="28">
        <f t="shared" si="74"/>
        <v>50.000000211086515</v>
      </c>
    </row>
    <row r="379" spans="1:7" s="3" customFormat="1" x14ac:dyDescent="0.25">
      <c r="A379" s="11" t="s">
        <v>363</v>
      </c>
      <c r="B379" s="31">
        <v>24645902</v>
      </c>
      <c r="C379" s="30">
        <v>6708260</v>
      </c>
      <c r="D379" s="27">
        <v>0</v>
      </c>
      <c r="E379" s="28">
        <f>+B379+C379+D379</f>
        <v>31354162</v>
      </c>
      <c r="F379" s="28">
        <v>15677082</v>
      </c>
      <c r="G379" s="28">
        <f t="shared" si="74"/>
        <v>50.000003189369245</v>
      </c>
    </row>
    <row r="380" spans="1:7" x14ac:dyDescent="0.25">
      <c r="A380" s="11" t="s">
        <v>364</v>
      </c>
      <c r="B380" s="31">
        <v>326010285</v>
      </c>
      <c r="C380" s="30">
        <v>-46846314</v>
      </c>
      <c r="D380" s="27">
        <v>0</v>
      </c>
      <c r="E380" s="28">
        <f>+B380+C380+D380</f>
        <v>279163971</v>
      </c>
      <c r="F380" s="28">
        <v>139581987</v>
      </c>
      <c r="G380" s="28">
        <f t="shared" si="74"/>
        <v>50.00000053731862</v>
      </c>
    </row>
    <row r="381" spans="1:7" x14ac:dyDescent="0.25">
      <c r="A381" s="11" t="s">
        <v>365</v>
      </c>
      <c r="B381" s="31">
        <v>0</v>
      </c>
      <c r="C381" s="30">
        <v>0</v>
      </c>
      <c r="D381" s="29">
        <v>203076640.66999999</v>
      </c>
      <c r="E381" s="28">
        <f>+B381+C381+D381</f>
        <v>203076640.66999999</v>
      </c>
      <c r="F381" s="28">
        <v>0</v>
      </c>
      <c r="G381" s="28">
        <f t="shared" si="74"/>
        <v>0</v>
      </c>
    </row>
    <row r="382" spans="1:7" s="3" customFormat="1" ht="32.25" customHeight="1" x14ac:dyDescent="0.25">
      <c r="A382" s="5" t="s">
        <v>366</v>
      </c>
      <c r="B382" s="6">
        <f t="shared" ref="B382:E382" si="82">SUM(B383)</f>
        <v>237470097</v>
      </c>
      <c r="C382" s="6">
        <f t="shared" si="82"/>
        <v>18969932</v>
      </c>
      <c r="D382" s="6">
        <f t="shared" si="82"/>
        <v>0</v>
      </c>
      <c r="E382" s="6">
        <f t="shared" si="82"/>
        <v>256440029</v>
      </c>
      <c r="F382" s="6">
        <f>SUM(F383)</f>
        <v>122719847</v>
      </c>
      <c r="G382" s="6">
        <f t="shared" si="74"/>
        <v>47.855183716267632</v>
      </c>
    </row>
    <row r="383" spans="1:7" x14ac:dyDescent="0.25">
      <c r="A383" s="11" t="s">
        <v>367</v>
      </c>
      <c r="B383" s="31">
        <v>237470097</v>
      </c>
      <c r="C383" s="29">
        <v>18969932</v>
      </c>
      <c r="D383" s="27">
        <v>0</v>
      </c>
      <c r="E383" s="28">
        <f>+B383+C383+D383</f>
        <v>256440029</v>
      </c>
      <c r="F383" s="28">
        <v>122719847</v>
      </c>
      <c r="G383" s="28">
        <f t="shared" si="74"/>
        <v>47.855183716267632</v>
      </c>
    </row>
    <row r="384" spans="1:7" s="3" customFormat="1" x14ac:dyDescent="0.25">
      <c r="A384" s="5" t="s">
        <v>368</v>
      </c>
      <c r="B384" s="6">
        <f t="shared" ref="B384:E384" si="83">SUM(B385:B386)</f>
        <v>2856323361</v>
      </c>
      <c r="C384" s="6">
        <f>SUM(C385:C386)</f>
        <v>23362605</v>
      </c>
      <c r="D384" s="6">
        <f t="shared" si="83"/>
        <v>0</v>
      </c>
      <c r="E384" s="6">
        <f t="shared" si="83"/>
        <v>2879685966</v>
      </c>
      <c r="F384" s="6">
        <f>SUM(F385:F386)</f>
        <v>1466712492</v>
      </c>
      <c r="G384" s="6">
        <f t="shared" si="74"/>
        <v>50.933070804151704</v>
      </c>
    </row>
    <row r="385" spans="1:7" ht="24" x14ac:dyDescent="0.25">
      <c r="A385" s="11" t="s">
        <v>369</v>
      </c>
      <c r="B385" s="31">
        <v>243579286</v>
      </c>
      <c r="C385" s="29">
        <v>25115853</v>
      </c>
      <c r="D385" s="27">
        <v>0</v>
      </c>
      <c r="E385" s="28">
        <f>+B385+C385+D385</f>
        <v>268695139</v>
      </c>
      <c r="F385" s="28">
        <v>161217078</v>
      </c>
      <c r="G385" s="28">
        <f t="shared" si="74"/>
        <v>59.999997990287426</v>
      </c>
    </row>
    <row r="386" spans="1:7" ht="24" x14ac:dyDescent="0.25">
      <c r="A386" s="11" t="s">
        <v>370</v>
      </c>
      <c r="B386" s="31">
        <v>2612744075</v>
      </c>
      <c r="C386" s="29">
        <v>-1753248</v>
      </c>
      <c r="D386" s="27">
        <v>0</v>
      </c>
      <c r="E386" s="28">
        <f>+B386+C386+D386</f>
        <v>2610990827</v>
      </c>
      <c r="F386" s="28">
        <v>1305495414</v>
      </c>
      <c r="G386" s="28">
        <f t="shared" si="74"/>
        <v>50.000000019149816</v>
      </c>
    </row>
    <row r="387" spans="1:7" x14ac:dyDescent="0.25">
      <c r="A387" s="5" t="s">
        <v>371</v>
      </c>
      <c r="B387" s="6">
        <f t="shared" ref="B387:E387" si="84">SUM(B388:B389)</f>
        <v>8074290085</v>
      </c>
      <c r="C387" s="6">
        <f t="shared" si="84"/>
        <v>242639653</v>
      </c>
      <c r="D387" s="6">
        <f t="shared" si="84"/>
        <v>0</v>
      </c>
      <c r="E387" s="6">
        <f t="shared" si="84"/>
        <v>8316929738</v>
      </c>
      <c r="F387" s="6">
        <f>SUM(F388:F389)</f>
        <v>4544000730</v>
      </c>
      <c r="G387" s="6">
        <f t="shared" si="74"/>
        <v>54.63555510440937</v>
      </c>
    </row>
    <row r="388" spans="1:7" x14ac:dyDescent="0.25">
      <c r="A388" s="11" t="s">
        <v>372</v>
      </c>
      <c r="B388" s="31">
        <v>3654254567</v>
      </c>
      <c r="C388" s="30">
        <v>201104065</v>
      </c>
      <c r="D388" s="27">
        <v>0</v>
      </c>
      <c r="E388" s="28">
        <f>+B388+C388+D388</f>
        <v>3855358632</v>
      </c>
      <c r="F388" s="28">
        <v>2313215178</v>
      </c>
      <c r="G388" s="28">
        <f t="shared" si="74"/>
        <v>59.999999968874498</v>
      </c>
    </row>
    <row r="389" spans="1:7" s="3" customFormat="1" ht="36" x14ac:dyDescent="0.25">
      <c r="A389" s="11" t="s">
        <v>373</v>
      </c>
      <c r="B389" s="31">
        <v>4420035518</v>
      </c>
      <c r="C389" s="29">
        <v>41535588</v>
      </c>
      <c r="D389" s="27">
        <v>0</v>
      </c>
      <c r="E389" s="28">
        <f>+B389+C389+D389</f>
        <v>4461571106</v>
      </c>
      <c r="F389" s="28">
        <v>2230785552</v>
      </c>
      <c r="G389" s="28">
        <f t="shared" si="74"/>
        <v>49.99999997758637</v>
      </c>
    </row>
    <row r="390" spans="1:7" x14ac:dyDescent="0.25">
      <c r="A390" s="5" t="s">
        <v>374</v>
      </c>
      <c r="B390" s="6">
        <f t="shared" ref="B390:G390" si="85">B391+B423+B429+B433+B446+B449+B452+B454</f>
        <v>6237241008</v>
      </c>
      <c r="C390" s="6">
        <f t="shared" si="85"/>
        <v>2317693343.8600001</v>
      </c>
      <c r="D390" s="6">
        <f t="shared" si="85"/>
        <v>0</v>
      </c>
      <c r="E390" s="6">
        <f t="shared" si="85"/>
        <v>8554934351.8600016</v>
      </c>
      <c r="F390" s="6">
        <f t="shared" si="85"/>
        <v>5932556500.6699991</v>
      </c>
      <c r="G390" s="6">
        <f t="shared" si="85"/>
        <v>1605.7647694664759</v>
      </c>
    </row>
    <row r="391" spans="1:7" s="3" customFormat="1" x14ac:dyDescent="0.25">
      <c r="A391" s="5" t="s">
        <v>375</v>
      </c>
      <c r="B391" s="6">
        <f t="shared" ref="B391:E391" si="86">SUM(B392:B422)</f>
        <v>3905653563</v>
      </c>
      <c r="C391" s="6">
        <f t="shared" si="86"/>
        <v>1569257053.48</v>
      </c>
      <c r="D391" s="6">
        <f t="shared" si="86"/>
        <v>0</v>
      </c>
      <c r="E391" s="6">
        <f t="shared" si="86"/>
        <v>5474910616.4800014</v>
      </c>
      <c r="F391" s="6">
        <f>SUM(F392:F422)</f>
        <v>3688172591.4799995</v>
      </c>
      <c r="G391" s="6">
        <f>IF(F391=0,0,IF(E391=0,100,F391/E391*100))</f>
        <v>67.364982733750011</v>
      </c>
    </row>
    <row r="392" spans="1:7" x14ac:dyDescent="0.25">
      <c r="A392" s="7" t="s">
        <v>376</v>
      </c>
      <c r="B392" s="26">
        <v>742753581</v>
      </c>
      <c r="C392" s="28">
        <v>0</v>
      </c>
      <c r="D392" s="27">
        <v>0</v>
      </c>
      <c r="E392" s="28">
        <f>+B392+C392+D392</f>
        <v>742753581</v>
      </c>
      <c r="F392" s="28">
        <v>339094405</v>
      </c>
      <c r="G392" s="28">
        <f t="shared" ref="G392:G459" si="87">IF(F392=0,0,IF(E392=0,100,F392/E392*100))</f>
        <v>45.65368833947096</v>
      </c>
    </row>
    <row r="393" spans="1:7" s="3" customFormat="1" ht="24" x14ac:dyDescent="0.25">
      <c r="A393" s="7" t="s">
        <v>377</v>
      </c>
      <c r="B393" s="26">
        <v>544870232</v>
      </c>
      <c r="C393" s="28">
        <v>0</v>
      </c>
      <c r="D393" s="27">
        <v>0</v>
      </c>
      <c r="E393" s="28">
        <f t="shared" ref="E393:E422" si="88">+B393+C393+D393</f>
        <v>544870232</v>
      </c>
      <c r="F393" s="28">
        <v>229086445</v>
      </c>
      <c r="G393" s="28">
        <f t="shared" si="87"/>
        <v>42.044221090793599</v>
      </c>
    </row>
    <row r="394" spans="1:7" s="3" customFormat="1" x14ac:dyDescent="0.25">
      <c r="A394" s="7" t="s">
        <v>378</v>
      </c>
      <c r="B394" s="26">
        <v>144292400</v>
      </c>
      <c r="C394" s="28">
        <v>0</v>
      </c>
      <c r="D394" s="27">
        <v>0</v>
      </c>
      <c r="E394" s="28">
        <f t="shared" si="88"/>
        <v>144292400</v>
      </c>
      <c r="F394" s="28">
        <v>74530308</v>
      </c>
      <c r="G394" s="28">
        <f t="shared" si="87"/>
        <v>51.652275518322519</v>
      </c>
    </row>
    <row r="395" spans="1:7" s="3" customFormat="1" x14ac:dyDescent="0.25">
      <c r="A395" s="7" t="s">
        <v>379</v>
      </c>
      <c r="B395" s="26">
        <v>48451927</v>
      </c>
      <c r="C395" s="28">
        <v>0</v>
      </c>
      <c r="D395" s="27">
        <v>0</v>
      </c>
      <c r="E395" s="28">
        <f t="shared" si="88"/>
        <v>48451927</v>
      </c>
      <c r="F395" s="28">
        <v>26335000</v>
      </c>
      <c r="G395" s="28">
        <f t="shared" si="87"/>
        <v>54.352843386394099</v>
      </c>
    </row>
    <row r="396" spans="1:7" s="3" customFormat="1" x14ac:dyDescent="0.25">
      <c r="A396" s="7" t="s">
        <v>380</v>
      </c>
      <c r="B396" s="26">
        <v>24225963</v>
      </c>
      <c r="C396" s="28">
        <v>0</v>
      </c>
      <c r="D396" s="27">
        <v>0</v>
      </c>
      <c r="E396" s="28">
        <f t="shared" si="88"/>
        <v>24225963</v>
      </c>
      <c r="F396" s="28">
        <v>12600000</v>
      </c>
      <c r="G396" s="28">
        <f t="shared" si="87"/>
        <v>52.010316370086095</v>
      </c>
    </row>
    <row r="397" spans="1:7" s="3" customFormat="1" ht="27" customHeight="1" x14ac:dyDescent="0.25">
      <c r="A397" s="15" t="s">
        <v>381</v>
      </c>
      <c r="B397" s="26">
        <v>2349918456</v>
      </c>
      <c r="C397" s="28">
        <v>0</v>
      </c>
      <c r="D397" s="27">
        <v>0</v>
      </c>
      <c r="E397" s="28">
        <f t="shared" si="88"/>
        <v>2349918456</v>
      </c>
      <c r="F397" s="28">
        <v>1399326800</v>
      </c>
      <c r="G397" s="28">
        <f t="shared" si="87"/>
        <v>59.547887562954649</v>
      </c>
    </row>
    <row r="398" spans="1:7" x14ac:dyDescent="0.25">
      <c r="A398" s="7" t="s">
        <v>382</v>
      </c>
      <c r="B398" s="26">
        <v>5724444</v>
      </c>
      <c r="C398" s="28">
        <v>0</v>
      </c>
      <c r="D398" s="27">
        <v>0</v>
      </c>
      <c r="E398" s="28">
        <f t="shared" si="88"/>
        <v>5724444</v>
      </c>
      <c r="F398" s="28">
        <v>3743014</v>
      </c>
      <c r="G398" s="28">
        <f t="shared" si="87"/>
        <v>65.386507405784727</v>
      </c>
    </row>
    <row r="399" spans="1:7" x14ac:dyDescent="0.25">
      <c r="A399" s="7" t="s">
        <v>383</v>
      </c>
      <c r="B399" s="26">
        <v>33552700</v>
      </c>
      <c r="C399" s="28">
        <v>0</v>
      </c>
      <c r="D399" s="27">
        <v>0</v>
      </c>
      <c r="E399" s="28">
        <f t="shared" si="88"/>
        <v>33552700</v>
      </c>
      <c r="F399" s="28">
        <v>25292713</v>
      </c>
      <c r="G399" s="28">
        <f t="shared" si="87"/>
        <v>75.382049730722116</v>
      </c>
    </row>
    <row r="400" spans="1:7" x14ac:dyDescent="0.25">
      <c r="A400" s="7" t="s">
        <v>384</v>
      </c>
      <c r="B400" s="26">
        <v>0</v>
      </c>
      <c r="C400" s="30">
        <v>7380961.0199999996</v>
      </c>
      <c r="D400" s="27">
        <v>0</v>
      </c>
      <c r="E400" s="28">
        <f t="shared" si="88"/>
        <v>7380961.0199999996</v>
      </c>
      <c r="F400" s="28">
        <v>7380961.0199999996</v>
      </c>
      <c r="G400" s="28">
        <f t="shared" si="87"/>
        <v>100</v>
      </c>
    </row>
    <row r="401" spans="1:7" x14ac:dyDescent="0.25">
      <c r="A401" s="7" t="s">
        <v>385</v>
      </c>
      <c r="B401" s="26">
        <v>6568106</v>
      </c>
      <c r="C401" s="30">
        <v>0</v>
      </c>
      <c r="D401" s="27">
        <v>0</v>
      </c>
      <c r="E401" s="28">
        <f t="shared" si="88"/>
        <v>6568106</v>
      </c>
      <c r="F401" s="28">
        <v>3934641</v>
      </c>
      <c r="G401" s="28">
        <f t="shared" si="87"/>
        <v>59.905260359683595</v>
      </c>
    </row>
    <row r="402" spans="1:7" x14ac:dyDescent="0.25">
      <c r="A402" s="7" t="s">
        <v>386</v>
      </c>
      <c r="B402" s="26">
        <v>5295754</v>
      </c>
      <c r="C402" s="30">
        <v>2773758</v>
      </c>
      <c r="D402" s="27">
        <v>0</v>
      </c>
      <c r="E402" s="28">
        <f t="shared" si="88"/>
        <v>8069512</v>
      </c>
      <c r="F402" s="28">
        <v>5645970</v>
      </c>
      <c r="G402" s="28">
        <f t="shared" si="87"/>
        <v>69.966684478565739</v>
      </c>
    </row>
    <row r="403" spans="1:7" x14ac:dyDescent="0.25">
      <c r="A403" s="10" t="s">
        <v>387</v>
      </c>
      <c r="B403" s="28">
        <v>0</v>
      </c>
      <c r="C403" s="29">
        <v>395028</v>
      </c>
      <c r="D403" s="27">
        <v>0</v>
      </c>
      <c r="E403" s="28">
        <f t="shared" si="88"/>
        <v>395028</v>
      </c>
      <c r="F403" s="28">
        <v>395028</v>
      </c>
      <c r="G403" s="28">
        <f t="shared" si="87"/>
        <v>100</v>
      </c>
    </row>
    <row r="404" spans="1:7" s="3" customFormat="1" x14ac:dyDescent="0.25">
      <c r="A404" s="7" t="s">
        <v>388</v>
      </c>
      <c r="B404" s="26">
        <v>0</v>
      </c>
      <c r="C404" s="30">
        <v>16657125</v>
      </c>
      <c r="D404" s="27">
        <v>0</v>
      </c>
      <c r="E404" s="28">
        <f t="shared" si="88"/>
        <v>16657125</v>
      </c>
      <c r="F404" s="28">
        <v>16657125</v>
      </c>
      <c r="G404" s="28">
        <f t="shared" si="87"/>
        <v>100</v>
      </c>
    </row>
    <row r="405" spans="1:7" x14ac:dyDescent="0.25">
      <c r="A405" s="7" t="s">
        <v>389</v>
      </c>
      <c r="B405" s="26">
        <v>0</v>
      </c>
      <c r="C405" s="30">
        <v>47166179.369999997</v>
      </c>
      <c r="D405" s="27">
        <v>0</v>
      </c>
      <c r="E405" s="28">
        <f t="shared" si="88"/>
        <v>47166179.369999997</v>
      </c>
      <c r="F405" s="28">
        <v>47166179.369999997</v>
      </c>
      <c r="G405" s="28">
        <f t="shared" si="87"/>
        <v>100</v>
      </c>
    </row>
    <row r="406" spans="1:7" x14ac:dyDescent="0.25">
      <c r="A406" s="7" t="s">
        <v>390</v>
      </c>
      <c r="B406" s="28">
        <v>0</v>
      </c>
      <c r="C406" s="29">
        <v>15867417</v>
      </c>
      <c r="D406" s="27">
        <v>0</v>
      </c>
      <c r="E406" s="28">
        <f t="shared" si="88"/>
        <v>15867417</v>
      </c>
      <c r="F406" s="28">
        <v>15867417</v>
      </c>
      <c r="G406" s="28">
        <f t="shared" si="87"/>
        <v>100</v>
      </c>
    </row>
    <row r="407" spans="1:7" x14ac:dyDescent="0.25">
      <c r="A407" s="7" t="s">
        <v>391</v>
      </c>
      <c r="B407" s="28">
        <v>0</v>
      </c>
      <c r="C407" s="29">
        <v>43380237</v>
      </c>
      <c r="D407" s="27">
        <v>0</v>
      </c>
      <c r="E407" s="28">
        <f t="shared" si="88"/>
        <v>43380237</v>
      </c>
      <c r="F407" s="28">
        <v>45480237</v>
      </c>
      <c r="G407" s="28">
        <f t="shared" si="87"/>
        <v>104.84091407799363</v>
      </c>
    </row>
    <row r="408" spans="1:7" ht="36" x14ac:dyDescent="0.25">
      <c r="A408" s="7" t="s">
        <v>392</v>
      </c>
      <c r="B408" s="26">
        <v>0</v>
      </c>
      <c r="C408" s="30">
        <v>104620561.79000001</v>
      </c>
      <c r="D408" s="27">
        <v>0</v>
      </c>
      <c r="E408" s="28">
        <f t="shared" si="88"/>
        <v>104620561.79000001</v>
      </c>
      <c r="F408" s="28">
        <v>104620561.79000001</v>
      </c>
      <c r="G408" s="28">
        <f t="shared" si="87"/>
        <v>100</v>
      </c>
    </row>
    <row r="409" spans="1:7" ht="36" x14ac:dyDescent="0.25">
      <c r="A409" s="7" t="s">
        <v>393</v>
      </c>
      <c r="B409" s="26">
        <v>0</v>
      </c>
      <c r="C409" s="30">
        <v>104672056.45999999</v>
      </c>
      <c r="D409" s="27">
        <v>0</v>
      </c>
      <c r="E409" s="28">
        <f t="shared" si="88"/>
        <v>104672056.45999999</v>
      </c>
      <c r="F409" s="28">
        <v>104672056.45999999</v>
      </c>
      <c r="G409" s="28">
        <f t="shared" si="87"/>
        <v>100</v>
      </c>
    </row>
    <row r="410" spans="1:7" ht="36" x14ac:dyDescent="0.25">
      <c r="A410" s="7" t="s">
        <v>394</v>
      </c>
      <c r="B410" s="26">
        <v>0</v>
      </c>
      <c r="C410" s="30">
        <v>128605973.2</v>
      </c>
      <c r="D410" s="27">
        <v>0</v>
      </c>
      <c r="E410" s="28">
        <f t="shared" si="88"/>
        <v>128605973.2</v>
      </c>
      <c r="F410" s="28">
        <v>128605973.2</v>
      </c>
      <c r="G410" s="28">
        <f t="shared" si="87"/>
        <v>100</v>
      </c>
    </row>
    <row r="411" spans="1:7" ht="36" x14ac:dyDescent="0.25">
      <c r="A411" s="10" t="s">
        <v>395</v>
      </c>
      <c r="B411" s="28">
        <v>0</v>
      </c>
      <c r="C411" s="29">
        <v>104385079.01000001</v>
      </c>
      <c r="D411" s="27">
        <v>0</v>
      </c>
      <c r="E411" s="28">
        <f t="shared" si="88"/>
        <v>104385079.01000001</v>
      </c>
      <c r="F411" s="28">
        <v>104385079.01000001</v>
      </c>
      <c r="G411" s="28">
        <f t="shared" si="87"/>
        <v>100</v>
      </c>
    </row>
    <row r="412" spans="1:7" ht="36" x14ac:dyDescent="0.25">
      <c r="A412" s="10" t="s">
        <v>396</v>
      </c>
      <c r="B412" s="28">
        <v>0</v>
      </c>
      <c r="C412" s="29">
        <v>109168925.31</v>
      </c>
      <c r="D412" s="27">
        <v>0</v>
      </c>
      <c r="E412" s="28">
        <f t="shared" si="88"/>
        <v>109168925.31</v>
      </c>
      <c r="F412" s="28">
        <v>109168925.31</v>
      </c>
      <c r="G412" s="28">
        <f t="shared" si="87"/>
        <v>100</v>
      </c>
    </row>
    <row r="413" spans="1:7" ht="36" x14ac:dyDescent="0.25">
      <c r="A413" s="10" t="s">
        <v>397</v>
      </c>
      <c r="B413" s="28">
        <v>0</v>
      </c>
      <c r="C413" s="29">
        <v>142635997.63</v>
      </c>
      <c r="D413" s="27">
        <v>0</v>
      </c>
      <c r="E413" s="28">
        <f t="shared" si="88"/>
        <v>142635997.63</v>
      </c>
      <c r="F413" s="28">
        <v>142635997.63</v>
      </c>
      <c r="G413" s="28">
        <f t="shared" si="87"/>
        <v>100</v>
      </c>
    </row>
    <row r="414" spans="1:7" ht="36" x14ac:dyDescent="0.25">
      <c r="A414" s="10" t="s">
        <v>398</v>
      </c>
      <c r="B414" s="28">
        <v>0</v>
      </c>
      <c r="C414" s="29">
        <v>105121530.54000001</v>
      </c>
      <c r="D414" s="27">
        <v>0</v>
      </c>
      <c r="E414" s="28">
        <f t="shared" si="88"/>
        <v>105121530.54000001</v>
      </c>
      <c r="F414" s="28">
        <v>105121530.54000001</v>
      </c>
      <c r="G414" s="28">
        <f t="shared" si="87"/>
        <v>100</v>
      </c>
    </row>
    <row r="415" spans="1:7" s="3" customFormat="1" ht="21" customHeight="1" x14ac:dyDescent="0.25">
      <c r="A415" s="10" t="s">
        <v>399</v>
      </c>
      <c r="B415" s="28">
        <v>0</v>
      </c>
      <c r="C415" s="29">
        <v>10199598</v>
      </c>
      <c r="D415" s="27">
        <v>0</v>
      </c>
      <c r="E415" s="28">
        <f t="shared" si="88"/>
        <v>10199598</v>
      </c>
      <c r="F415" s="28">
        <v>10199598</v>
      </c>
      <c r="G415" s="28">
        <f t="shared" si="87"/>
        <v>100</v>
      </c>
    </row>
    <row r="416" spans="1:7" ht="36" x14ac:dyDescent="0.25">
      <c r="A416" s="10" t="s">
        <v>400</v>
      </c>
      <c r="B416" s="28">
        <v>0</v>
      </c>
      <c r="C416" s="29">
        <v>104228083.61</v>
      </c>
      <c r="D416" s="27">
        <v>0</v>
      </c>
      <c r="E416" s="28">
        <f t="shared" si="88"/>
        <v>104228083.61</v>
      </c>
      <c r="F416" s="28">
        <v>104228083.61</v>
      </c>
      <c r="G416" s="28">
        <f t="shared" si="87"/>
        <v>100</v>
      </c>
    </row>
    <row r="417" spans="1:7" ht="36" x14ac:dyDescent="0.25">
      <c r="A417" s="10" t="s">
        <v>401</v>
      </c>
      <c r="B417" s="28">
        <v>0</v>
      </c>
      <c r="C417" s="29">
        <v>123389290.34999999</v>
      </c>
      <c r="D417" s="27">
        <v>0</v>
      </c>
      <c r="E417" s="28">
        <f t="shared" si="88"/>
        <v>123389290.34999999</v>
      </c>
      <c r="F417" s="28">
        <v>123389290.34999999</v>
      </c>
      <c r="G417" s="28">
        <f t="shared" si="87"/>
        <v>100</v>
      </c>
    </row>
    <row r="418" spans="1:7" ht="36" x14ac:dyDescent="0.25">
      <c r="A418" s="10" t="s">
        <v>402</v>
      </c>
      <c r="B418" s="26">
        <v>0</v>
      </c>
      <c r="C418" s="30">
        <v>105064682.72</v>
      </c>
      <c r="D418" s="27">
        <v>0</v>
      </c>
      <c r="E418" s="28">
        <f t="shared" si="88"/>
        <v>105064682.72</v>
      </c>
      <c r="F418" s="28">
        <v>105064682.72</v>
      </c>
      <c r="G418" s="28">
        <f t="shared" si="87"/>
        <v>100</v>
      </c>
    </row>
    <row r="419" spans="1:7" s="3" customFormat="1" ht="36" x14ac:dyDescent="0.25">
      <c r="A419" s="10" t="s">
        <v>403</v>
      </c>
      <c r="B419" s="26">
        <v>0</v>
      </c>
      <c r="C419" s="30">
        <v>148586194.62</v>
      </c>
      <c r="D419" s="27">
        <v>0</v>
      </c>
      <c r="E419" s="28">
        <f t="shared" si="88"/>
        <v>148586194.62</v>
      </c>
      <c r="F419" s="28">
        <v>148586194.62</v>
      </c>
      <c r="G419" s="28">
        <f t="shared" si="87"/>
        <v>100</v>
      </c>
    </row>
    <row r="420" spans="1:7" ht="36" x14ac:dyDescent="0.25">
      <c r="A420" s="10" t="s">
        <v>404</v>
      </c>
      <c r="B420" s="26">
        <v>0</v>
      </c>
      <c r="C420" s="30">
        <v>104939242.75</v>
      </c>
      <c r="D420" s="27">
        <v>0</v>
      </c>
      <c r="E420" s="28">
        <f t="shared" si="88"/>
        <v>104939242.75</v>
      </c>
      <c r="F420" s="28">
        <v>104939242.75</v>
      </c>
      <c r="G420" s="28">
        <f t="shared" si="87"/>
        <v>100</v>
      </c>
    </row>
    <row r="421" spans="1:7" ht="25.15" customHeight="1" x14ac:dyDescent="0.25">
      <c r="A421" s="10" t="s">
        <v>405</v>
      </c>
      <c r="B421" s="28">
        <v>0</v>
      </c>
      <c r="C421" s="29">
        <v>6971898.0999999996</v>
      </c>
      <c r="D421" s="27">
        <v>0</v>
      </c>
      <c r="E421" s="28">
        <f t="shared" si="88"/>
        <v>6971898.0999999996</v>
      </c>
      <c r="F421" s="28">
        <v>6971898.0999999996</v>
      </c>
      <c r="G421" s="28">
        <f t="shared" si="87"/>
        <v>100</v>
      </c>
    </row>
    <row r="422" spans="1:7" ht="24" x14ac:dyDescent="0.25">
      <c r="A422" s="10" t="s">
        <v>406</v>
      </c>
      <c r="B422" s="28">
        <v>0</v>
      </c>
      <c r="C422" s="29">
        <v>33047234</v>
      </c>
      <c r="D422" s="27">
        <v>0</v>
      </c>
      <c r="E422" s="28">
        <f t="shared" si="88"/>
        <v>33047234</v>
      </c>
      <c r="F422" s="28">
        <v>33047234</v>
      </c>
      <c r="G422" s="28">
        <f t="shared" si="87"/>
        <v>100</v>
      </c>
    </row>
    <row r="423" spans="1:7" x14ac:dyDescent="0.25">
      <c r="A423" s="5" t="s">
        <v>407</v>
      </c>
      <c r="B423" s="6">
        <f>SUM(B424:B428)</f>
        <v>2165650836</v>
      </c>
      <c r="C423" s="6">
        <f>SUM(C424:C428)</f>
        <v>489980995.01999998</v>
      </c>
      <c r="D423" s="6">
        <f>SUM(D424:D428)</f>
        <v>0</v>
      </c>
      <c r="E423" s="6">
        <f>SUM(E424:E428)</f>
        <v>2655631831.02</v>
      </c>
      <c r="F423" s="6">
        <f>SUM(F424:F428)</f>
        <v>1916279612.28</v>
      </c>
      <c r="G423" s="6">
        <f t="shared" si="87"/>
        <v>72.159084323973374</v>
      </c>
    </row>
    <row r="424" spans="1:7" s="3" customFormat="1" x14ac:dyDescent="0.25">
      <c r="A424" s="7" t="s">
        <v>408</v>
      </c>
      <c r="B424" s="28">
        <v>0</v>
      </c>
      <c r="C424" s="29">
        <v>6214100.7000000002</v>
      </c>
      <c r="D424" s="27">
        <v>0</v>
      </c>
      <c r="E424" s="28">
        <f t="shared" ref="E424:E428" si="89">+B424+C424+D424</f>
        <v>6214100.7000000002</v>
      </c>
      <c r="F424" s="28">
        <v>6214100.7000000002</v>
      </c>
      <c r="G424" s="28">
        <f t="shared" si="87"/>
        <v>100</v>
      </c>
    </row>
    <row r="425" spans="1:7" s="3" customFormat="1" x14ac:dyDescent="0.25">
      <c r="A425" s="7" t="s">
        <v>409</v>
      </c>
      <c r="B425" s="28">
        <v>0</v>
      </c>
      <c r="C425" s="29">
        <v>14796293</v>
      </c>
      <c r="D425" s="27">
        <v>0</v>
      </c>
      <c r="E425" s="28">
        <f t="shared" si="89"/>
        <v>14796293</v>
      </c>
      <c r="F425" s="28">
        <v>14796293</v>
      </c>
      <c r="G425" s="28">
        <f t="shared" si="87"/>
        <v>100</v>
      </c>
    </row>
    <row r="426" spans="1:7" s="3" customFormat="1" x14ac:dyDescent="0.25">
      <c r="A426" s="7" t="s">
        <v>468</v>
      </c>
      <c r="B426" s="26">
        <v>2165650836</v>
      </c>
      <c r="C426" s="30">
        <v>0</v>
      </c>
      <c r="D426" s="27">
        <v>0</v>
      </c>
      <c r="E426" s="28">
        <f>+B426+C426+D426</f>
        <v>2165650836</v>
      </c>
      <c r="F426" s="28">
        <v>1426298617.26</v>
      </c>
      <c r="G426" s="28">
        <f t="shared" si="87"/>
        <v>65.860045098239468</v>
      </c>
    </row>
    <row r="427" spans="1:7" s="3" customFormat="1" x14ac:dyDescent="0.25">
      <c r="A427" s="7" t="s">
        <v>410</v>
      </c>
      <c r="B427" s="28">
        <v>0</v>
      </c>
      <c r="C427" s="29">
        <v>460000000</v>
      </c>
      <c r="D427" s="27">
        <v>0</v>
      </c>
      <c r="E427" s="28">
        <f t="shared" si="89"/>
        <v>460000000</v>
      </c>
      <c r="F427" s="28">
        <v>460000000</v>
      </c>
      <c r="G427" s="28">
        <f t="shared" si="87"/>
        <v>100</v>
      </c>
    </row>
    <row r="428" spans="1:7" s="3" customFormat="1" x14ac:dyDescent="0.25">
      <c r="A428" s="7" t="s">
        <v>411</v>
      </c>
      <c r="B428" s="28">
        <v>0</v>
      </c>
      <c r="C428" s="29">
        <v>8970601.3200000003</v>
      </c>
      <c r="D428" s="27">
        <v>0</v>
      </c>
      <c r="E428" s="28">
        <f t="shared" si="89"/>
        <v>8970601.3200000003</v>
      </c>
      <c r="F428" s="28">
        <v>8970601.3200000003</v>
      </c>
      <c r="G428" s="28">
        <f t="shared" si="87"/>
        <v>100</v>
      </c>
    </row>
    <row r="429" spans="1:7" s="3" customFormat="1" x14ac:dyDescent="0.25">
      <c r="A429" s="5" t="s">
        <v>412</v>
      </c>
      <c r="B429" s="6">
        <f t="shared" ref="B429:E429" si="90">SUM(B430:B432)</f>
        <v>165936609</v>
      </c>
      <c r="C429" s="6">
        <f t="shared" si="90"/>
        <v>9913697</v>
      </c>
      <c r="D429" s="6">
        <f t="shared" si="90"/>
        <v>0</v>
      </c>
      <c r="E429" s="6">
        <f t="shared" si="90"/>
        <v>175850306</v>
      </c>
      <c r="F429" s="6">
        <f>SUM(F430:F432)</f>
        <v>68624241.560000002</v>
      </c>
      <c r="G429" s="6">
        <f t="shared" si="87"/>
        <v>39.024237785517421</v>
      </c>
    </row>
    <row r="430" spans="1:7" s="3" customFormat="1" x14ac:dyDescent="0.25">
      <c r="A430" s="7" t="s">
        <v>413</v>
      </c>
      <c r="B430" s="28">
        <v>0</v>
      </c>
      <c r="C430" s="29">
        <v>9540014</v>
      </c>
      <c r="D430" s="27">
        <v>0</v>
      </c>
      <c r="E430" s="28">
        <f t="shared" ref="E430:E432" si="91">+B430+C430+D430</f>
        <v>9540014</v>
      </c>
      <c r="F430" s="28">
        <v>9540014</v>
      </c>
      <c r="G430" s="28">
        <f t="shared" si="87"/>
        <v>100</v>
      </c>
    </row>
    <row r="431" spans="1:7" s="3" customFormat="1" x14ac:dyDescent="0.25">
      <c r="A431" s="7" t="s">
        <v>414</v>
      </c>
      <c r="B431" s="28">
        <v>0</v>
      </c>
      <c r="C431" s="29">
        <v>373683</v>
      </c>
      <c r="D431" s="27">
        <v>0</v>
      </c>
      <c r="E431" s="28">
        <f t="shared" si="91"/>
        <v>373683</v>
      </c>
      <c r="F431" s="28">
        <v>373683</v>
      </c>
      <c r="G431" s="28">
        <f t="shared" si="87"/>
        <v>100</v>
      </c>
    </row>
    <row r="432" spans="1:7" s="3" customFormat="1" x14ac:dyDescent="0.25">
      <c r="A432" s="7" t="s">
        <v>415</v>
      </c>
      <c r="B432" s="26">
        <v>165936609</v>
      </c>
      <c r="C432" s="28">
        <v>0</v>
      </c>
      <c r="D432" s="27">
        <v>0</v>
      </c>
      <c r="E432" s="28">
        <f t="shared" si="91"/>
        <v>165936609</v>
      </c>
      <c r="F432" s="28">
        <v>58710544.560000002</v>
      </c>
      <c r="G432" s="28">
        <f t="shared" si="87"/>
        <v>35.381309111842825</v>
      </c>
    </row>
    <row r="433" spans="1:7" ht="24" x14ac:dyDescent="0.25">
      <c r="A433" s="5" t="s">
        <v>416</v>
      </c>
      <c r="B433" s="6">
        <f t="shared" ref="B433:E433" si="92">SUM(B434:B445)</f>
        <v>0</v>
      </c>
      <c r="C433" s="6">
        <f t="shared" si="92"/>
        <v>65080762.160000004</v>
      </c>
      <c r="D433" s="6">
        <f t="shared" si="92"/>
        <v>0</v>
      </c>
      <c r="E433" s="6">
        <f t="shared" si="92"/>
        <v>65080762.160000004</v>
      </c>
      <c r="F433" s="6">
        <f>SUM(F434:F445)</f>
        <v>70075683.150000006</v>
      </c>
      <c r="G433" s="6">
        <f>SUM(G436:G443)</f>
        <v>800</v>
      </c>
    </row>
    <row r="434" spans="1:7" ht="24" x14ac:dyDescent="0.25">
      <c r="A434" s="10" t="s">
        <v>417</v>
      </c>
      <c r="B434" s="28">
        <v>0</v>
      </c>
      <c r="C434" s="29">
        <v>11403264.51</v>
      </c>
      <c r="D434" s="27">
        <v>0</v>
      </c>
      <c r="E434" s="28">
        <f t="shared" ref="E434:E445" si="93">+B434+C434+D434</f>
        <v>11403264.51</v>
      </c>
      <c r="F434" s="28">
        <v>11403264.51</v>
      </c>
      <c r="G434" s="28">
        <f t="shared" si="87"/>
        <v>100</v>
      </c>
    </row>
    <row r="435" spans="1:7" x14ac:dyDescent="0.25">
      <c r="A435" s="10" t="s">
        <v>418</v>
      </c>
      <c r="B435" s="28">
        <v>0</v>
      </c>
      <c r="C435" s="29">
        <v>14984762.970000001</v>
      </c>
      <c r="D435" s="27">
        <v>0</v>
      </c>
      <c r="E435" s="28">
        <f t="shared" si="93"/>
        <v>14984762.970000001</v>
      </c>
      <c r="F435" s="28">
        <v>19979683.960000001</v>
      </c>
      <c r="G435" s="28">
        <f t="shared" si="87"/>
        <v>133.33333333333331</v>
      </c>
    </row>
    <row r="436" spans="1:7" s="3" customFormat="1" ht="12" customHeight="1" x14ac:dyDescent="0.25">
      <c r="A436" s="11" t="s">
        <v>419</v>
      </c>
      <c r="B436" s="31">
        <v>0</v>
      </c>
      <c r="C436" s="30">
        <v>3120000</v>
      </c>
      <c r="D436" s="27">
        <v>0</v>
      </c>
      <c r="E436" s="28">
        <f t="shared" si="93"/>
        <v>3120000</v>
      </c>
      <c r="F436" s="28">
        <v>3120000</v>
      </c>
      <c r="G436" s="28">
        <f t="shared" si="87"/>
        <v>100</v>
      </c>
    </row>
    <row r="437" spans="1:7" s="3" customFormat="1" ht="12" customHeight="1" x14ac:dyDescent="0.25">
      <c r="A437" s="11" t="s">
        <v>420</v>
      </c>
      <c r="B437" s="28">
        <v>0</v>
      </c>
      <c r="C437" s="29">
        <v>1621379.22</v>
      </c>
      <c r="D437" s="27">
        <v>0</v>
      </c>
      <c r="E437" s="28">
        <f t="shared" si="93"/>
        <v>1621379.22</v>
      </c>
      <c r="F437" s="28">
        <v>1621379.22</v>
      </c>
      <c r="G437" s="28">
        <f t="shared" si="87"/>
        <v>100</v>
      </c>
    </row>
    <row r="438" spans="1:7" s="3" customFormat="1" ht="12" customHeight="1" x14ac:dyDescent="0.25">
      <c r="A438" s="11" t="s">
        <v>421</v>
      </c>
      <c r="B438" s="28">
        <v>0</v>
      </c>
      <c r="C438" s="29">
        <v>16447550</v>
      </c>
      <c r="D438" s="27">
        <v>0</v>
      </c>
      <c r="E438" s="28">
        <f t="shared" si="93"/>
        <v>16447550</v>
      </c>
      <c r="F438" s="28">
        <v>16447550</v>
      </c>
      <c r="G438" s="28">
        <f t="shared" si="87"/>
        <v>100</v>
      </c>
    </row>
    <row r="439" spans="1:7" s="3" customFormat="1" ht="12" customHeight="1" x14ac:dyDescent="0.25">
      <c r="A439" s="11" t="s">
        <v>422</v>
      </c>
      <c r="B439" s="28">
        <v>0</v>
      </c>
      <c r="C439" s="29">
        <v>3378780</v>
      </c>
      <c r="D439" s="27">
        <v>0</v>
      </c>
      <c r="E439" s="28">
        <f t="shared" si="93"/>
        <v>3378780</v>
      </c>
      <c r="F439" s="28">
        <v>3378780</v>
      </c>
      <c r="G439" s="28">
        <f t="shared" si="87"/>
        <v>100</v>
      </c>
    </row>
    <row r="440" spans="1:7" s="3" customFormat="1" ht="24" x14ac:dyDescent="0.25">
      <c r="A440" s="10" t="s">
        <v>423</v>
      </c>
      <c r="B440" s="28">
        <v>0</v>
      </c>
      <c r="C440" s="29">
        <v>4150368</v>
      </c>
      <c r="D440" s="27">
        <v>0</v>
      </c>
      <c r="E440" s="28">
        <f t="shared" si="93"/>
        <v>4150368</v>
      </c>
      <c r="F440" s="28">
        <v>4150368</v>
      </c>
      <c r="G440" s="28">
        <f t="shared" si="87"/>
        <v>100</v>
      </c>
    </row>
    <row r="441" spans="1:7" s="3" customFormat="1" x14ac:dyDescent="0.25">
      <c r="A441" s="10" t="s">
        <v>424</v>
      </c>
      <c r="B441" s="28">
        <v>0</v>
      </c>
      <c r="C441" s="29">
        <v>3595000</v>
      </c>
      <c r="D441" s="27">
        <v>0</v>
      </c>
      <c r="E441" s="28">
        <f t="shared" si="93"/>
        <v>3595000</v>
      </c>
      <c r="F441" s="28">
        <v>3595000</v>
      </c>
      <c r="G441" s="28">
        <f t="shared" si="87"/>
        <v>100</v>
      </c>
    </row>
    <row r="442" spans="1:7" s="3" customFormat="1" x14ac:dyDescent="0.25">
      <c r="A442" s="10" t="s">
        <v>425</v>
      </c>
      <c r="B442" s="28">
        <v>0</v>
      </c>
      <c r="C442" s="29">
        <v>1856576.77</v>
      </c>
      <c r="D442" s="27">
        <v>0</v>
      </c>
      <c r="E442" s="28">
        <f t="shared" si="93"/>
        <v>1856576.77</v>
      </c>
      <c r="F442" s="28">
        <v>1856576.77</v>
      </c>
      <c r="G442" s="28">
        <f t="shared" si="87"/>
        <v>100</v>
      </c>
    </row>
    <row r="443" spans="1:7" s="3" customFormat="1" x14ac:dyDescent="0.25">
      <c r="A443" s="10" t="s">
        <v>426</v>
      </c>
      <c r="B443" s="31">
        <v>0</v>
      </c>
      <c r="C443" s="30">
        <v>3160032.69</v>
      </c>
      <c r="D443" s="27">
        <v>0</v>
      </c>
      <c r="E443" s="28">
        <f t="shared" si="93"/>
        <v>3160032.69</v>
      </c>
      <c r="F443" s="28">
        <v>3160032.69</v>
      </c>
      <c r="G443" s="28">
        <f t="shared" si="87"/>
        <v>100</v>
      </c>
    </row>
    <row r="444" spans="1:7" x14ac:dyDescent="0.25">
      <c r="A444" s="10" t="s">
        <v>427</v>
      </c>
      <c r="B444" s="28">
        <v>0</v>
      </c>
      <c r="C444" s="29">
        <v>745000</v>
      </c>
      <c r="D444" s="27">
        <v>0</v>
      </c>
      <c r="E444" s="28">
        <f t="shared" si="93"/>
        <v>745000</v>
      </c>
      <c r="F444" s="28">
        <v>745000</v>
      </c>
      <c r="G444" s="28">
        <f t="shared" si="87"/>
        <v>100</v>
      </c>
    </row>
    <row r="445" spans="1:7" x14ac:dyDescent="0.25">
      <c r="A445" s="10" t="s">
        <v>428</v>
      </c>
      <c r="B445" s="28">
        <v>0</v>
      </c>
      <c r="C445" s="29">
        <v>618048</v>
      </c>
      <c r="D445" s="27">
        <v>0</v>
      </c>
      <c r="E445" s="28">
        <f t="shared" si="93"/>
        <v>618048</v>
      </c>
      <c r="F445" s="28">
        <v>618048</v>
      </c>
      <c r="G445" s="28">
        <f t="shared" si="87"/>
        <v>100</v>
      </c>
    </row>
    <row r="446" spans="1:7" ht="24" x14ac:dyDescent="0.25">
      <c r="A446" s="5" t="s">
        <v>429</v>
      </c>
      <c r="B446" s="6">
        <f t="shared" ref="B446:E446" si="94">SUM(B447:B448)</f>
        <v>0</v>
      </c>
      <c r="C446" s="6">
        <f t="shared" si="94"/>
        <v>28479224.199999999</v>
      </c>
      <c r="D446" s="6">
        <f t="shared" si="94"/>
        <v>0</v>
      </c>
      <c r="E446" s="6">
        <f t="shared" si="94"/>
        <v>28479224.199999999</v>
      </c>
      <c r="F446" s="6">
        <f>SUM(F447:F448)</f>
        <v>28479224.199999999</v>
      </c>
      <c r="G446" s="6">
        <f t="shared" si="87"/>
        <v>100</v>
      </c>
    </row>
    <row r="447" spans="1:7" s="3" customFormat="1" ht="24" x14ac:dyDescent="0.25">
      <c r="A447" s="10" t="s">
        <v>430</v>
      </c>
      <c r="B447" s="28">
        <v>0</v>
      </c>
      <c r="C447" s="29">
        <v>24979224.199999999</v>
      </c>
      <c r="D447" s="27">
        <v>0</v>
      </c>
      <c r="E447" s="28">
        <f t="shared" ref="E447:E448" si="95">+B447+C447+D447</f>
        <v>24979224.199999999</v>
      </c>
      <c r="F447" s="28">
        <v>24979224.199999999</v>
      </c>
      <c r="G447" s="28">
        <f>IF(F447=0,0,IF(E447=0,100,F447/E447*100))</f>
        <v>100</v>
      </c>
    </row>
    <row r="448" spans="1:7" s="3" customFormat="1" ht="24" x14ac:dyDescent="0.25">
      <c r="A448" s="10" t="s">
        <v>431</v>
      </c>
      <c r="B448" s="28">
        <v>0</v>
      </c>
      <c r="C448" s="29">
        <v>3500000</v>
      </c>
      <c r="D448" s="27">
        <v>0</v>
      </c>
      <c r="E448" s="28">
        <f t="shared" si="95"/>
        <v>3500000</v>
      </c>
      <c r="F448" s="28">
        <v>3500000</v>
      </c>
      <c r="G448" s="28">
        <f t="shared" ref="G448:G449" si="96">IF(F448=0,0,IF(E448=0,100,F448/E448*100))</f>
        <v>100</v>
      </c>
    </row>
    <row r="449" spans="1:7" s="3" customFormat="1" ht="24" x14ac:dyDescent="0.25">
      <c r="A449" s="5" t="s">
        <v>432</v>
      </c>
      <c r="B449" s="6">
        <f t="shared" ref="B449:E449" si="97">SUM(B450:B451)</f>
        <v>0</v>
      </c>
      <c r="C449" s="6">
        <f t="shared" si="97"/>
        <v>934200</v>
      </c>
      <c r="D449" s="6">
        <f t="shared" si="97"/>
        <v>0</v>
      </c>
      <c r="E449" s="6">
        <f t="shared" si="97"/>
        <v>934200</v>
      </c>
      <c r="F449" s="6">
        <f>SUM(F450:F451)</f>
        <v>3047444</v>
      </c>
      <c r="G449" s="6">
        <f t="shared" si="96"/>
        <v>326.20894883322632</v>
      </c>
    </row>
    <row r="450" spans="1:7" s="3" customFormat="1" x14ac:dyDescent="0.25">
      <c r="A450" s="10" t="s">
        <v>433</v>
      </c>
      <c r="B450" s="28">
        <v>0</v>
      </c>
      <c r="C450" s="27">
        <v>0</v>
      </c>
      <c r="D450" s="27">
        <v>0</v>
      </c>
      <c r="E450" s="28">
        <f t="shared" ref="E450:E451" si="98">+B450+C450+D450</f>
        <v>0</v>
      </c>
      <c r="F450" s="28">
        <v>2113244</v>
      </c>
      <c r="G450" s="28">
        <f>IF(F450=0,0,IF(E450=0,100,F450/E450*100))</f>
        <v>100</v>
      </c>
    </row>
    <row r="451" spans="1:7" s="3" customFormat="1" ht="24" x14ac:dyDescent="0.25">
      <c r="A451" s="10" t="s">
        <v>434</v>
      </c>
      <c r="B451" s="28">
        <v>0</v>
      </c>
      <c r="C451" s="29">
        <v>934200</v>
      </c>
      <c r="D451" s="27">
        <v>0</v>
      </c>
      <c r="E451" s="28">
        <f t="shared" si="98"/>
        <v>934200</v>
      </c>
      <c r="F451" s="28">
        <v>934200</v>
      </c>
      <c r="G451" s="28">
        <f t="shared" ref="G451:G452" si="99">IF(F451=0,0,IF(E451=0,100,F451/E451*100))</f>
        <v>100</v>
      </c>
    </row>
    <row r="452" spans="1:7" s="3" customFormat="1" x14ac:dyDescent="0.25">
      <c r="A452" s="5" t="s">
        <v>435</v>
      </c>
      <c r="B452" s="6">
        <f t="shared" ref="B452:E452" si="100">SUM(B453:B453)</f>
        <v>0</v>
      </c>
      <c r="C452" s="6">
        <f t="shared" si="100"/>
        <v>0</v>
      </c>
      <c r="D452" s="6">
        <f t="shared" si="100"/>
        <v>0</v>
      </c>
      <c r="E452" s="6">
        <f t="shared" si="100"/>
        <v>0</v>
      </c>
      <c r="F452" s="6">
        <f>SUM(F453:F453)</f>
        <v>2278240</v>
      </c>
      <c r="G452" s="6">
        <f t="shared" si="99"/>
        <v>100</v>
      </c>
    </row>
    <row r="453" spans="1:7" s="3" customFormat="1" x14ac:dyDescent="0.25">
      <c r="A453" s="10" t="s">
        <v>436</v>
      </c>
      <c r="B453" s="28">
        <v>0</v>
      </c>
      <c r="C453" s="27">
        <v>0</v>
      </c>
      <c r="D453" s="27">
        <v>0</v>
      </c>
      <c r="E453" s="28">
        <f t="shared" ref="E453" si="101">+B453+C453+D453</f>
        <v>0</v>
      </c>
      <c r="F453" s="28">
        <v>2278240</v>
      </c>
      <c r="G453" s="28">
        <f>IF(F453=0,0,IF(E453=0,100,F453/E453*100))</f>
        <v>100</v>
      </c>
    </row>
    <row r="454" spans="1:7" s="3" customFormat="1" x14ac:dyDescent="0.25">
      <c r="A454" s="5" t="s">
        <v>437</v>
      </c>
      <c r="B454" s="6">
        <f>SUM(B455:B458)</f>
        <v>0</v>
      </c>
      <c r="C454" s="6">
        <f>SUM(C455:C458)</f>
        <v>154047412</v>
      </c>
      <c r="D454" s="6">
        <f>SUM(D455:D458)</f>
        <v>0</v>
      </c>
      <c r="E454" s="6">
        <f>SUM(E455:E458)</f>
        <v>154047412</v>
      </c>
      <c r="F454" s="6">
        <f>SUM(F455:F458)</f>
        <v>155599464</v>
      </c>
      <c r="G454" s="6">
        <f t="shared" si="87"/>
        <v>101.00751579000887</v>
      </c>
    </row>
    <row r="455" spans="1:7" s="3" customFormat="1" x14ac:dyDescent="0.25">
      <c r="A455" s="11" t="s">
        <v>438</v>
      </c>
      <c r="B455" s="31"/>
      <c r="C455" s="30">
        <v>0</v>
      </c>
      <c r="D455" s="27">
        <v>0</v>
      </c>
      <c r="E455" s="28">
        <f t="shared" ref="E455:E458" si="102">+B455+C455+D455</f>
        <v>0</v>
      </c>
      <c r="F455" s="28">
        <v>1552052</v>
      </c>
      <c r="G455" s="28">
        <f t="shared" si="87"/>
        <v>100</v>
      </c>
    </row>
    <row r="456" spans="1:7" s="3" customFormat="1" ht="24" x14ac:dyDescent="0.25">
      <c r="A456" s="11" t="s">
        <v>439</v>
      </c>
      <c r="B456" s="28">
        <v>0</v>
      </c>
      <c r="C456" s="29">
        <v>1516800</v>
      </c>
      <c r="D456" s="27">
        <v>0</v>
      </c>
      <c r="E456" s="28">
        <f t="shared" si="102"/>
        <v>1516800</v>
      </c>
      <c r="F456" s="28">
        <v>1516800</v>
      </c>
      <c r="G456" s="28">
        <f t="shared" si="87"/>
        <v>100</v>
      </c>
    </row>
    <row r="457" spans="1:7" s="3" customFormat="1" x14ac:dyDescent="0.25">
      <c r="A457" s="11" t="s">
        <v>440</v>
      </c>
      <c r="B457" s="28">
        <v>0</v>
      </c>
      <c r="C457" s="29">
        <v>151337500</v>
      </c>
      <c r="D457" s="27">
        <v>0</v>
      </c>
      <c r="E457" s="28">
        <f t="shared" si="102"/>
        <v>151337500</v>
      </c>
      <c r="F457" s="28">
        <v>151337500</v>
      </c>
      <c r="G457" s="28">
        <f t="shared" si="87"/>
        <v>100</v>
      </c>
    </row>
    <row r="458" spans="1:7" s="3" customFormat="1" x14ac:dyDescent="0.25">
      <c r="A458" s="11" t="s">
        <v>441</v>
      </c>
      <c r="B458" s="28">
        <v>0</v>
      </c>
      <c r="C458" s="29">
        <v>1193112</v>
      </c>
      <c r="D458" s="27">
        <v>0</v>
      </c>
      <c r="E458" s="28">
        <f t="shared" si="102"/>
        <v>1193112</v>
      </c>
      <c r="F458" s="28">
        <v>1193112</v>
      </c>
      <c r="G458" s="28">
        <f t="shared" si="87"/>
        <v>100</v>
      </c>
    </row>
    <row r="459" spans="1:7" s="3" customFormat="1" x14ac:dyDescent="0.25">
      <c r="A459" s="5" t="s">
        <v>442</v>
      </c>
      <c r="B459" s="6">
        <f t="shared" ref="B459:E459" si="103">SUM(B460:B474)</f>
        <v>471511784</v>
      </c>
      <c r="C459" s="6">
        <f>SUM(C460:C474)</f>
        <v>213242264.65000001</v>
      </c>
      <c r="D459" s="6">
        <f t="shared" si="103"/>
        <v>0</v>
      </c>
      <c r="E459" s="6">
        <f t="shared" si="103"/>
        <v>684754048.64999998</v>
      </c>
      <c r="F459" s="6">
        <f>SUM(F460:F474)</f>
        <v>765391956.94000006</v>
      </c>
      <c r="G459" s="6">
        <f t="shared" si="87"/>
        <v>111.77618569017278</v>
      </c>
    </row>
    <row r="460" spans="1:7" s="3" customFormat="1" x14ac:dyDescent="0.25">
      <c r="A460" s="11" t="s">
        <v>467</v>
      </c>
      <c r="B460" s="31">
        <v>2438100</v>
      </c>
      <c r="C460" s="28">
        <v>0</v>
      </c>
      <c r="D460" s="27">
        <v>0</v>
      </c>
      <c r="E460" s="28">
        <f t="shared" ref="E460:E484" si="104">+B460+C460+D460</f>
        <v>2438100</v>
      </c>
      <c r="F460" s="28">
        <v>0</v>
      </c>
      <c r="G460" s="28">
        <f>IF(F460=0,0,IF(E460=0,100,F460/E460*100))</f>
        <v>0</v>
      </c>
    </row>
    <row r="461" spans="1:7" s="3" customFormat="1" x14ac:dyDescent="0.25">
      <c r="A461" s="11" t="s">
        <v>443</v>
      </c>
      <c r="B461" s="31">
        <v>123500000</v>
      </c>
      <c r="C461" s="28">
        <v>0</v>
      </c>
      <c r="D461" s="27">
        <v>0</v>
      </c>
      <c r="E461" s="28">
        <f t="shared" si="104"/>
        <v>123500000</v>
      </c>
      <c r="F461" s="30">
        <v>32742776.550000001</v>
      </c>
      <c r="G461" s="28">
        <f t="shared" ref="G461:G483" si="105">IF(F461=0,0,IF(E461=0,100,F461/E461*100))</f>
        <v>26.512369676113362</v>
      </c>
    </row>
    <row r="462" spans="1:7" s="3" customFormat="1" x14ac:dyDescent="0.25">
      <c r="A462" s="11" t="s">
        <v>444</v>
      </c>
      <c r="B462" s="31">
        <v>90000000</v>
      </c>
      <c r="C462" s="28">
        <v>0</v>
      </c>
      <c r="D462" s="27">
        <v>0</v>
      </c>
      <c r="E462" s="28">
        <f t="shared" si="104"/>
        <v>90000000</v>
      </c>
      <c r="F462" s="28">
        <v>74445273</v>
      </c>
      <c r="G462" s="28">
        <f t="shared" si="105"/>
        <v>82.716970000000003</v>
      </c>
    </row>
    <row r="463" spans="1:7" s="3" customFormat="1" x14ac:dyDescent="0.25">
      <c r="A463" s="11" t="s">
        <v>445</v>
      </c>
      <c r="B463" s="31">
        <v>5450600</v>
      </c>
      <c r="C463" s="28">
        <v>0</v>
      </c>
      <c r="D463" s="27">
        <v>0</v>
      </c>
      <c r="E463" s="28">
        <f t="shared" si="104"/>
        <v>5450600</v>
      </c>
      <c r="F463" s="30">
        <v>529880.84</v>
      </c>
      <c r="G463" s="28">
        <f t="shared" si="105"/>
        <v>9.7215139617656767</v>
      </c>
    </row>
    <row r="464" spans="1:7" x14ac:dyDescent="0.25">
      <c r="A464" s="11" t="s">
        <v>446</v>
      </c>
      <c r="B464" s="31">
        <v>450000</v>
      </c>
      <c r="C464" s="28">
        <v>0</v>
      </c>
      <c r="D464" s="27">
        <v>0</v>
      </c>
      <c r="E464" s="28">
        <f t="shared" si="104"/>
        <v>450000</v>
      </c>
      <c r="F464" s="30">
        <v>306897.57</v>
      </c>
      <c r="G464" s="28">
        <f t="shared" si="105"/>
        <v>68.199460000000002</v>
      </c>
    </row>
    <row r="465" spans="1:7" x14ac:dyDescent="0.25">
      <c r="A465" s="11" t="s">
        <v>447</v>
      </c>
      <c r="B465" s="31">
        <v>21594784</v>
      </c>
      <c r="C465" s="28">
        <v>0</v>
      </c>
      <c r="D465" s="27">
        <v>0</v>
      </c>
      <c r="E465" s="28">
        <f t="shared" si="104"/>
        <v>21594784</v>
      </c>
      <c r="F465" s="30">
        <v>10532251</v>
      </c>
      <c r="G465" s="28">
        <f t="shared" si="105"/>
        <v>48.772198879136738</v>
      </c>
    </row>
    <row r="466" spans="1:7" s="3" customFormat="1" ht="24" x14ac:dyDescent="0.25">
      <c r="A466" s="11" t="s">
        <v>448</v>
      </c>
      <c r="B466" s="31">
        <v>20575656</v>
      </c>
      <c r="C466" s="28">
        <v>0</v>
      </c>
      <c r="D466" s="27">
        <v>0</v>
      </c>
      <c r="E466" s="28">
        <f t="shared" si="104"/>
        <v>20575656</v>
      </c>
      <c r="F466" s="30">
        <v>1061022.69</v>
      </c>
      <c r="G466" s="28">
        <f t="shared" si="105"/>
        <v>5.1566894878102545</v>
      </c>
    </row>
    <row r="467" spans="1:7" ht="21.6" customHeight="1" x14ac:dyDescent="0.25">
      <c r="A467" s="11" t="s">
        <v>449</v>
      </c>
      <c r="B467" s="31">
        <v>24220791</v>
      </c>
      <c r="C467" s="28">
        <v>0</v>
      </c>
      <c r="D467" s="27">
        <v>0</v>
      </c>
      <c r="E467" s="28">
        <f t="shared" si="104"/>
        <v>24220791</v>
      </c>
      <c r="F467" s="30">
        <v>1213743.29</v>
      </c>
      <c r="G467" s="28">
        <f t="shared" si="105"/>
        <v>5.0111628889411586</v>
      </c>
    </row>
    <row r="468" spans="1:7" ht="24" x14ac:dyDescent="0.25">
      <c r="A468" s="11" t="s">
        <v>450</v>
      </c>
      <c r="B468" s="31">
        <v>853553</v>
      </c>
      <c r="C468" s="28">
        <v>0</v>
      </c>
      <c r="D468" s="27">
        <v>0</v>
      </c>
      <c r="E468" s="28">
        <f t="shared" si="104"/>
        <v>853553</v>
      </c>
      <c r="F468" s="28">
        <v>0</v>
      </c>
      <c r="G468" s="28">
        <f>IF(F468=0,0,IF(E468=0,100,F468/E468*100))</f>
        <v>0</v>
      </c>
    </row>
    <row r="469" spans="1:7" x14ac:dyDescent="0.25">
      <c r="A469" s="11" t="s">
        <v>451</v>
      </c>
      <c r="B469" s="31">
        <v>61740000</v>
      </c>
      <c r="C469" s="28">
        <v>0</v>
      </c>
      <c r="D469" s="27">
        <v>0</v>
      </c>
      <c r="E469" s="28">
        <f t="shared" si="104"/>
        <v>61740000</v>
      </c>
      <c r="F469" s="28">
        <v>32829203</v>
      </c>
      <c r="G469" s="28">
        <f t="shared" si="105"/>
        <v>53.17331227729187</v>
      </c>
    </row>
    <row r="470" spans="1:7" x14ac:dyDescent="0.25">
      <c r="A470" s="11" t="s">
        <v>452</v>
      </c>
      <c r="B470" s="31">
        <v>104958000</v>
      </c>
      <c r="C470" s="28">
        <v>0</v>
      </c>
      <c r="D470" s="27">
        <v>0</v>
      </c>
      <c r="E470" s="28">
        <f t="shared" si="104"/>
        <v>104958000</v>
      </c>
      <c r="F470" s="28">
        <v>76664758</v>
      </c>
      <c r="G470" s="28">
        <f t="shared" si="105"/>
        <v>73.043272547114086</v>
      </c>
    </row>
    <row r="471" spans="1:7" s="3" customFormat="1" x14ac:dyDescent="0.25">
      <c r="A471" s="11" t="s">
        <v>453</v>
      </c>
      <c r="B471" s="31">
        <v>6300000</v>
      </c>
      <c r="C471" s="28">
        <v>0</v>
      </c>
      <c r="D471" s="27">
        <v>0</v>
      </c>
      <c r="E471" s="28">
        <f t="shared" si="104"/>
        <v>6300000</v>
      </c>
      <c r="F471" s="30">
        <v>1835521</v>
      </c>
      <c r="G471" s="28">
        <f t="shared" si="105"/>
        <v>29.135253968253966</v>
      </c>
    </row>
    <row r="472" spans="1:7" s="3" customFormat="1" ht="24" x14ac:dyDescent="0.25">
      <c r="A472" s="11" t="s">
        <v>454</v>
      </c>
      <c r="B472" s="31">
        <v>3780000</v>
      </c>
      <c r="C472" s="28">
        <v>0</v>
      </c>
      <c r="D472" s="27">
        <v>0</v>
      </c>
      <c r="E472" s="28">
        <f t="shared" si="104"/>
        <v>3780000</v>
      </c>
      <c r="F472" s="30">
        <v>98464</v>
      </c>
      <c r="G472" s="28">
        <f t="shared" si="105"/>
        <v>2.604867724867725</v>
      </c>
    </row>
    <row r="473" spans="1:7" s="3" customFormat="1" x14ac:dyDescent="0.25">
      <c r="A473" s="11" t="s">
        <v>455</v>
      </c>
      <c r="B473" s="31">
        <v>5650300</v>
      </c>
      <c r="C473" s="30">
        <v>213191363.34999999</v>
      </c>
      <c r="D473" s="27">
        <v>0</v>
      </c>
      <c r="E473" s="28">
        <f t="shared" si="104"/>
        <v>218841663.34999999</v>
      </c>
      <c r="F473" s="28">
        <v>533081265</v>
      </c>
      <c r="G473" s="28">
        <f t="shared" si="105"/>
        <v>243.59221952514011</v>
      </c>
    </row>
    <row r="474" spans="1:7" s="3" customFormat="1" x14ac:dyDescent="0.25">
      <c r="A474" s="11" t="s">
        <v>456</v>
      </c>
      <c r="B474" s="31">
        <v>0</v>
      </c>
      <c r="C474" s="30">
        <v>50901.3</v>
      </c>
      <c r="D474" s="27">
        <v>0</v>
      </c>
      <c r="E474" s="28">
        <f t="shared" si="104"/>
        <v>50901.3</v>
      </c>
      <c r="F474" s="28">
        <v>50901</v>
      </c>
      <c r="G474" s="28">
        <f t="shared" si="105"/>
        <v>99.999410624090146</v>
      </c>
    </row>
    <row r="475" spans="1:7" s="3" customFormat="1" x14ac:dyDescent="0.25">
      <c r="A475" s="5" t="s">
        <v>457</v>
      </c>
      <c r="B475" s="6">
        <f t="shared" ref="B475:E475" si="106">SUM(B476:B482)</f>
        <v>19500380</v>
      </c>
      <c r="C475" s="6">
        <f t="shared" si="106"/>
        <v>0</v>
      </c>
      <c r="D475" s="6">
        <f t="shared" si="106"/>
        <v>23723707.719999999</v>
      </c>
      <c r="E475" s="6">
        <f t="shared" si="106"/>
        <v>43224087.719999999</v>
      </c>
      <c r="F475" s="6">
        <f>SUM(F476:F482)</f>
        <v>4629056.99</v>
      </c>
      <c r="G475" s="6">
        <f t="shared" si="105"/>
        <v>10.709438265039687</v>
      </c>
    </row>
    <row r="476" spans="1:7" x14ac:dyDescent="0.25">
      <c r="A476" s="11" t="s">
        <v>458</v>
      </c>
      <c r="B476" s="31">
        <v>0</v>
      </c>
      <c r="C476" s="28">
        <v>0</v>
      </c>
      <c r="D476" s="27">
        <v>0</v>
      </c>
      <c r="E476" s="28">
        <f t="shared" ref="E476" si="107">+B476+C476+D476</f>
        <v>0</v>
      </c>
      <c r="F476" s="28">
        <v>977.36</v>
      </c>
      <c r="G476" s="28">
        <f t="shared" si="105"/>
        <v>100</v>
      </c>
    </row>
    <row r="477" spans="1:7" x14ac:dyDescent="0.25">
      <c r="A477" s="11" t="s">
        <v>459</v>
      </c>
      <c r="B477" s="31">
        <v>1850000</v>
      </c>
      <c r="C477" s="28">
        <v>0</v>
      </c>
      <c r="D477" s="27">
        <v>0</v>
      </c>
      <c r="E477" s="28">
        <f t="shared" si="104"/>
        <v>1850000</v>
      </c>
      <c r="F477" s="28">
        <v>53800</v>
      </c>
      <c r="G477" s="28">
        <f t="shared" si="105"/>
        <v>2.9081081081081082</v>
      </c>
    </row>
    <row r="478" spans="1:7" s="3" customFormat="1" x14ac:dyDescent="0.25">
      <c r="A478" s="11" t="s">
        <v>460</v>
      </c>
      <c r="B478" s="31">
        <v>0</v>
      </c>
      <c r="C478" s="28">
        <v>0</v>
      </c>
      <c r="D478" s="27">
        <v>0</v>
      </c>
      <c r="E478" s="28">
        <f t="shared" si="104"/>
        <v>0</v>
      </c>
      <c r="F478" s="30">
        <v>-215626.07</v>
      </c>
      <c r="G478" s="28">
        <f t="shared" si="105"/>
        <v>100</v>
      </c>
    </row>
    <row r="479" spans="1:7" s="3" customFormat="1" x14ac:dyDescent="0.25">
      <c r="A479" s="11" t="s">
        <v>461</v>
      </c>
      <c r="B479" s="31">
        <v>17650380</v>
      </c>
      <c r="C479" s="28">
        <v>0</v>
      </c>
      <c r="D479" s="29">
        <v>23723707.719999999</v>
      </c>
      <c r="E479" s="28">
        <f t="shared" si="104"/>
        <v>41374087.719999999</v>
      </c>
      <c r="F479" s="28">
        <v>3797111.12</v>
      </c>
      <c r="G479" s="28">
        <f t="shared" si="105"/>
        <v>9.1775101984049261</v>
      </c>
    </row>
    <row r="480" spans="1:7" s="3" customFormat="1" x14ac:dyDescent="0.25">
      <c r="A480" s="11" t="s">
        <v>462</v>
      </c>
      <c r="B480" s="31">
        <v>0</v>
      </c>
      <c r="C480" s="28">
        <v>0</v>
      </c>
      <c r="D480" s="27">
        <v>0</v>
      </c>
      <c r="E480" s="28">
        <f t="shared" si="104"/>
        <v>0</v>
      </c>
      <c r="F480" s="28">
        <v>221164.38</v>
      </c>
      <c r="G480" s="28">
        <f t="shared" si="105"/>
        <v>100</v>
      </c>
    </row>
    <row r="481" spans="1:12" s="3" customFormat="1" x14ac:dyDescent="0.25">
      <c r="A481" s="11" t="s">
        <v>463</v>
      </c>
      <c r="B481" s="28">
        <v>0</v>
      </c>
      <c r="C481" s="27">
        <v>0</v>
      </c>
      <c r="D481" s="27">
        <v>0</v>
      </c>
      <c r="E481" s="28">
        <f t="shared" si="104"/>
        <v>0</v>
      </c>
      <c r="F481" s="28">
        <v>492429</v>
      </c>
      <c r="G481" s="28">
        <f t="shared" si="105"/>
        <v>100</v>
      </c>
    </row>
    <row r="482" spans="1:12" s="3" customFormat="1" x14ac:dyDescent="0.25">
      <c r="A482" s="11" t="s">
        <v>464</v>
      </c>
      <c r="B482" s="31">
        <v>0</v>
      </c>
      <c r="C482" s="28">
        <v>0</v>
      </c>
      <c r="D482" s="27">
        <v>0</v>
      </c>
      <c r="E482" s="28">
        <f t="shared" si="104"/>
        <v>0</v>
      </c>
      <c r="F482" s="28">
        <v>279201.2</v>
      </c>
      <c r="G482" s="28">
        <f t="shared" si="105"/>
        <v>100</v>
      </c>
    </row>
    <row r="483" spans="1:12" x14ac:dyDescent="0.25">
      <c r="A483" s="5" t="s">
        <v>465</v>
      </c>
      <c r="B483" s="6">
        <f t="shared" ref="B483:E483" si="108">+B484</f>
        <v>0</v>
      </c>
      <c r="C483" s="6">
        <f t="shared" si="108"/>
        <v>0</v>
      </c>
      <c r="D483" s="6">
        <f t="shared" si="108"/>
        <v>157171493.25</v>
      </c>
      <c r="E483" s="6">
        <f t="shared" si="108"/>
        <v>157171493.25</v>
      </c>
      <c r="F483" s="6">
        <f>+F484</f>
        <v>0</v>
      </c>
      <c r="G483" s="6">
        <f t="shared" si="105"/>
        <v>0</v>
      </c>
    </row>
    <row r="484" spans="1:12" x14ac:dyDescent="0.25">
      <c r="A484" s="11" t="s">
        <v>466</v>
      </c>
      <c r="B484" s="31">
        <v>0</v>
      </c>
      <c r="C484" s="28">
        <v>0</v>
      </c>
      <c r="D484" s="29">
        <v>157171493.25</v>
      </c>
      <c r="E484" s="28">
        <f t="shared" si="104"/>
        <v>157171493.25</v>
      </c>
      <c r="F484" s="28">
        <v>0</v>
      </c>
      <c r="G484" s="28">
        <f>IF(F484=0,0,IF(E484=0,100,F484/E484*100))</f>
        <v>0</v>
      </c>
    </row>
    <row r="485" spans="1:12" s="3" customFormat="1" x14ac:dyDescent="0.25">
      <c r="A485" s="16"/>
      <c r="B485" s="8"/>
      <c r="C485" s="17"/>
      <c r="D485" s="8"/>
      <c r="E485" s="8"/>
      <c r="F485" s="17"/>
      <c r="G485" s="18"/>
    </row>
    <row r="486" spans="1:12" x14ac:dyDescent="0.25">
      <c r="A486" s="19"/>
      <c r="B486" s="20"/>
      <c r="C486" s="17"/>
      <c r="D486" s="20"/>
      <c r="E486" s="20"/>
      <c r="F486" s="17"/>
      <c r="G486" s="21"/>
      <c r="H486" s="22"/>
      <c r="I486" s="22"/>
      <c r="J486" s="22"/>
      <c r="K486" s="22"/>
      <c r="L486" s="22"/>
    </row>
    <row r="487" spans="1:12" ht="15" x14ac:dyDescent="0.25">
      <c r="A487" s="19"/>
      <c r="B487" s="20"/>
      <c r="C487" s="17"/>
      <c r="D487" s="20"/>
      <c r="E487" s="20"/>
      <c r="F487" s="23"/>
      <c r="G487" s="19"/>
      <c r="H487" s="22"/>
      <c r="I487" s="22"/>
      <c r="J487" s="22"/>
      <c r="K487" s="22"/>
      <c r="L487" s="22"/>
    </row>
    <row r="488" spans="1:12" ht="15" x14ac:dyDescent="0.25">
      <c r="F488" s="24"/>
    </row>
    <row r="489" spans="1:12" x14ac:dyDescent="0.25">
      <c r="E489" s="25"/>
    </row>
    <row r="490" spans="1:12" x14ac:dyDescent="0.25">
      <c r="E490" s="25"/>
    </row>
    <row r="491" spans="1:12" x14ac:dyDescent="0.25">
      <c r="E491" s="25"/>
    </row>
    <row r="492" spans="1:12" ht="15" x14ac:dyDescent="0.25">
      <c r="F492" s="24"/>
    </row>
    <row r="500" spans="1:7" s="3" customFormat="1" x14ac:dyDescent="0.25">
      <c r="A500" s="16"/>
      <c r="B500" s="8"/>
      <c r="C500" s="8"/>
      <c r="D500" s="8"/>
      <c r="E500" s="8"/>
      <c r="F500" s="8"/>
      <c r="G500" s="16"/>
    </row>
    <row r="508" spans="1:7" s="3" customFormat="1" x14ac:dyDescent="0.25">
      <c r="A508" s="16"/>
      <c r="B508" s="8"/>
      <c r="C508" s="8"/>
      <c r="D508" s="8"/>
      <c r="E508" s="8"/>
      <c r="F508" s="8"/>
      <c r="G508" s="16"/>
    </row>
    <row r="509" spans="1:7" s="3" customFormat="1" x14ac:dyDescent="0.25">
      <c r="A509" s="16"/>
      <c r="B509" s="8"/>
      <c r="C509" s="8"/>
      <c r="D509" s="8"/>
      <c r="E509" s="8"/>
      <c r="F509" s="8"/>
      <c r="G509" s="16"/>
    </row>
    <row r="539" spans="2:6" s="16" customFormat="1" x14ac:dyDescent="0.25">
      <c r="B539" s="8"/>
      <c r="C539" s="8"/>
      <c r="D539" s="8"/>
      <c r="E539" s="8"/>
      <c r="F539" s="8"/>
    </row>
    <row r="547" spans="2:6" s="16" customFormat="1" x14ac:dyDescent="0.25">
      <c r="B547" s="8"/>
      <c r="C547" s="8"/>
      <c r="D547" s="8"/>
      <c r="E547" s="8"/>
      <c r="F547" s="8"/>
    </row>
    <row r="548" spans="2:6" s="16" customFormat="1" x14ac:dyDescent="0.25">
      <c r="B548" s="8"/>
      <c r="C548" s="8"/>
      <c r="D548" s="8"/>
      <c r="E548" s="8"/>
      <c r="F548" s="8"/>
    </row>
  </sheetData>
  <mergeCells count="11">
    <mergeCell ref="G7:G8"/>
    <mergeCell ref="A2:G2"/>
    <mergeCell ref="A3:G3"/>
    <mergeCell ref="A4:G4"/>
    <mergeCell ref="A5:G5"/>
    <mergeCell ref="A7:A8"/>
    <mergeCell ref="B7:B8"/>
    <mergeCell ref="C7:C8"/>
    <mergeCell ref="D7:D8"/>
    <mergeCell ref="E7:E8"/>
    <mergeCell ref="F7:F8"/>
  </mergeCells>
  <printOptions gridLines="1"/>
  <pageMargins left="0.19685039370078741" right="0.19685039370078741" top="0.35433070866141736" bottom="0.35433070866141736" header="0.31496062992125984" footer="0.31496062992125984"/>
  <pageSetup paperSize="5" scale="49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 </vt:lpstr>
      <vt:lpstr>'EADID '!Área_de_impresión</vt:lpstr>
      <vt:lpstr>'EADID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dcterms:created xsi:type="dcterms:W3CDTF">2024-07-19T06:42:17Z</dcterms:created>
  <dcterms:modified xsi:type="dcterms:W3CDTF">2024-08-02T19:59:34Z</dcterms:modified>
</cp:coreProperties>
</file>